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NCDI\PN III\PACHETE INFORMATII\PACHETE INFORMATII P5_5.1\Competitia IV -2 2020\PI Final\Formulare\EXCEL\"/>
    </mc:Choice>
  </mc:AlternateContent>
  <xr:revisionPtr revIDLastSave="0" documentId="13_ncr:1_{6D1FEFEA-DB47-419C-8077-67D3D6C8359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C1_RO" sheetId="4" r:id="rId1"/>
    <sheet name="C1_EN" sheetId="5" r:id="rId2"/>
    <sheet name="C1.1_RO" sheetId="6" r:id="rId3"/>
    <sheet name="C1.1_EN" sheetId="7" r:id="rId4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4" i="4" l="1"/>
  <c r="F14" i="4"/>
  <c r="D14" i="4"/>
  <c r="E13" i="5"/>
  <c r="F13" i="5"/>
  <c r="D13" i="5"/>
  <c r="O14" i="6"/>
  <c r="O13" i="6"/>
  <c r="O12" i="6"/>
  <c r="O11" i="6"/>
  <c r="N14" i="6"/>
  <c r="N13" i="6"/>
  <c r="N12" i="6"/>
  <c r="N11" i="6"/>
  <c r="M14" i="6"/>
  <c r="M13" i="6"/>
  <c r="M12" i="6"/>
  <c r="M11" i="6"/>
  <c r="L15" i="7"/>
  <c r="K15" i="7"/>
  <c r="J15" i="7"/>
  <c r="J12" i="7"/>
  <c r="K12" i="7"/>
  <c r="L12" i="7"/>
  <c r="J13" i="7"/>
  <c r="K13" i="7"/>
  <c r="L13" i="7"/>
  <c r="J14" i="7"/>
  <c r="K14" i="7"/>
  <c r="L14" i="7"/>
  <c r="K11" i="7"/>
  <c r="L11" i="7"/>
  <c r="J11" i="7"/>
  <c r="L31" i="6"/>
  <c r="L14" i="6"/>
  <c r="K14" i="6"/>
  <c r="J14" i="6"/>
  <c r="L13" i="6"/>
  <c r="K13" i="6"/>
  <c r="J13" i="6"/>
  <c r="L12" i="6"/>
  <c r="K12" i="6"/>
  <c r="J12" i="6"/>
  <c r="K11" i="6"/>
  <c r="L11" i="6"/>
  <c r="J11" i="6"/>
  <c r="I15" i="6"/>
  <c r="H15" i="6"/>
  <c r="G15" i="6"/>
  <c r="E14" i="6"/>
  <c r="E13" i="6"/>
  <c r="E12" i="6"/>
  <c r="E11" i="6"/>
  <c r="E14" i="7"/>
  <c r="E13" i="7"/>
  <c r="E12" i="7"/>
  <c r="E11" i="7"/>
  <c r="D13" i="4" l="1"/>
  <c r="P11" i="6" l="1"/>
  <c r="O14" i="7"/>
  <c r="N14" i="7"/>
  <c r="M14" i="7"/>
  <c r="O13" i="7"/>
  <c r="N13" i="7"/>
  <c r="M13" i="7"/>
  <c r="O12" i="7"/>
  <c r="N12" i="7"/>
  <c r="M12" i="7"/>
  <c r="O11" i="7"/>
  <c r="N11" i="7"/>
  <c r="M11" i="7"/>
  <c r="C20" i="5"/>
  <c r="C19" i="5"/>
  <c r="C18" i="5"/>
  <c r="C17" i="5"/>
  <c r="C16" i="5"/>
  <c r="C14" i="5"/>
  <c r="C13" i="5"/>
  <c r="C21" i="4"/>
  <c r="C20" i="4"/>
  <c r="C19" i="4"/>
  <c r="C18" i="4"/>
  <c r="C17" i="4"/>
  <c r="C15" i="4"/>
  <c r="D16" i="4"/>
  <c r="O15" i="6" l="1"/>
  <c r="N15" i="6"/>
  <c r="P12" i="6"/>
  <c r="M15" i="6"/>
  <c r="P13" i="6"/>
  <c r="F15" i="5" l="1"/>
  <c r="E15" i="5"/>
  <c r="D15" i="5"/>
  <c r="C15" i="5" s="1"/>
  <c r="F12" i="5"/>
  <c r="F21" i="5" s="1"/>
  <c r="E12" i="5"/>
  <c r="D12" i="5"/>
  <c r="F16" i="4"/>
  <c r="E16" i="4"/>
  <c r="C16" i="4" s="1"/>
  <c r="D22" i="4"/>
  <c r="P25" i="7"/>
  <c r="O25" i="7"/>
  <c r="N25" i="7"/>
  <c r="M25" i="7"/>
  <c r="L25" i="7"/>
  <c r="K25" i="7"/>
  <c r="J25" i="7"/>
  <c r="I25" i="7"/>
  <c r="H25" i="7"/>
  <c r="G25" i="7"/>
  <c r="P20" i="7"/>
  <c r="O20" i="7"/>
  <c r="N20" i="7"/>
  <c r="M20" i="7"/>
  <c r="L20" i="7"/>
  <c r="K20" i="7"/>
  <c r="J20" i="7"/>
  <c r="I20" i="7"/>
  <c r="H20" i="7"/>
  <c r="G20" i="7"/>
  <c r="I15" i="7"/>
  <c r="I26" i="7" s="1"/>
  <c r="H15" i="7"/>
  <c r="G15" i="7"/>
  <c r="P14" i="7"/>
  <c r="P13" i="7"/>
  <c r="P12" i="7"/>
  <c r="O15" i="7"/>
  <c r="O26" i="7" s="1"/>
  <c r="N15" i="7"/>
  <c r="N26" i="7" s="1"/>
  <c r="M15" i="7"/>
  <c r="K26" i="7"/>
  <c r="J26" i="7"/>
  <c r="H25" i="6"/>
  <c r="I25" i="6"/>
  <c r="J25" i="6"/>
  <c r="K25" i="6"/>
  <c r="L25" i="6"/>
  <c r="M25" i="6"/>
  <c r="N25" i="6"/>
  <c r="O25" i="6"/>
  <c r="P25" i="6"/>
  <c r="G25" i="6"/>
  <c r="H20" i="6"/>
  <c r="I20" i="6"/>
  <c r="J20" i="6"/>
  <c r="K20" i="6"/>
  <c r="L20" i="6"/>
  <c r="M20" i="6"/>
  <c r="M26" i="6" s="1"/>
  <c r="N20" i="6"/>
  <c r="O20" i="6"/>
  <c r="P20" i="6"/>
  <c r="G20" i="6"/>
  <c r="P14" i="6"/>
  <c r="G26" i="6"/>
  <c r="L15" i="6"/>
  <c r="H26" i="6" l="1"/>
  <c r="M26" i="7"/>
  <c r="O26" i="6"/>
  <c r="F13" i="4" s="1"/>
  <c r="F22" i="4" s="1"/>
  <c r="N26" i="6"/>
  <c r="G26" i="7"/>
  <c r="J15" i="6"/>
  <c r="J26" i="6" s="1"/>
  <c r="K15" i="6"/>
  <c r="K26" i="6" s="1"/>
  <c r="E21" i="5"/>
  <c r="L26" i="7"/>
  <c r="D21" i="5"/>
  <c r="C12" i="5"/>
  <c r="I26" i="6"/>
  <c r="H26" i="7"/>
  <c r="L26" i="6"/>
  <c r="P15" i="6"/>
  <c r="P26" i="6" s="1"/>
  <c r="P11" i="7"/>
  <c r="P15" i="7" s="1"/>
  <c r="P26" i="7" s="1"/>
  <c r="C14" i="4" l="1"/>
  <c r="E13" i="4"/>
  <c r="C21" i="5"/>
  <c r="E22" i="4" l="1"/>
  <c r="C22" i="4" s="1"/>
  <c r="C13" i="4"/>
</calcChain>
</file>

<file path=xl/sharedStrings.xml><?xml version="1.0" encoding="utf-8"?>
<sst xmlns="http://schemas.openxmlformats.org/spreadsheetml/2006/main" count="210" uniqueCount="132">
  <si>
    <t>Programul/Subprogramul/Modulul</t>
  </si>
  <si>
    <t>Tipul proiectului</t>
  </si>
  <si>
    <t>Titlul  proiectului / Acronimul</t>
  </si>
  <si>
    <t>Durata proiectului</t>
  </si>
  <si>
    <t>TOTAL</t>
  </si>
  <si>
    <t>TOTAL GENERAL</t>
  </si>
  <si>
    <t>Director Proiect,</t>
  </si>
  <si>
    <t>Project Director,</t>
  </si>
  <si>
    <t>Project Coordinator,</t>
  </si>
  <si>
    <t>(position, name and surname, signature, stamp)</t>
  </si>
  <si>
    <t>Formular C1_RO – Deviz cadru</t>
  </si>
  <si>
    <t>DEVIZ CADRU</t>
  </si>
  <si>
    <t>conform normelor aprobate prin H.G. 134/2011</t>
  </si>
  <si>
    <t xml:space="preserve"> lei</t>
  </si>
  <si>
    <t>Categoria de cheltuieli</t>
  </si>
  <si>
    <t>Total</t>
  </si>
  <si>
    <r>
      <t>CHELTUIELI CU PERSONALUL</t>
    </r>
    <r>
      <rPr>
        <sz val="10"/>
        <color theme="1"/>
        <rFont val="Times New Roman"/>
        <family val="1"/>
      </rPr>
      <t>, din care:</t>
    </r>
  </si>
  <si>
    <t xml:space="preserve">1.1. salarii şi venituri asimilate salariilor, potrivit legii </t>
  </si>
  <si>
    <t>1.2. contribuţii aferente salariilor şi veniturilor asimilate acestora</t>
  </si>
  <si>
    <r>
      <t>CHELTIELI CU LOGISTICA</t>
    </r>
    <r>
      <rPr>
        <sz val="10"/>
        <color theme="1"/>
        <rFont val="Times New Roman"/>
        <family val="1"/>
      </rPr>
      <t>, din care:</t>
    </r>
  </si>
  <si>
    <t>2.1. cheltuieli de capital</t>
  </si>
  <si>
    <t>2.2. cheltuieli privind stocurile</t>
  </si>
  <si>
    <t>CHELTUIELI DE DEPLASARE</t>
  </si>
  <si>
    <t xml:space="preserve">CHELTUIELI INDIRECTE (regie) * </t>
  </si>
  <si>
    <r>
      <t xml:space="preserve">TOTAL CHELTUIELI </t>
    </r>
    <r>
      <rPr>
        <i/>
        <sz val="10"/>
        <color theme="1"/>
        <rFont val="Times New Roman"/>
        <family val="1"/>
      </rPr>
      <t>(1+2+3+4)</t>
    </r>
  </si>
  <si>
    <t>Datele se confirmă pe răspunderea noastră.</t>
  </si>
  <si>
    <t>* Se va specifica cota de regie (%) și cheia de repartizare (exclusiv cheltuieli de capital).</t>
  </si>
  <si>
    <t>- Se va preciza dacă contractorul este sau nu plătitor de TVA şi dacă TVA este dedusă.</t>
  </si>
  <si>
    <r>
      <t>- Se anexează fundamentarea cheltuielilor salariale (</t>
    </r>
    <r>
      <rPr>
        <sz val="8"/>
        <color rgb="FF000000"/>
        <rFont val="Times New Roman"/>
        <family val="1"/>
      </rPr>
      <t>Form C1_RO_Anexa_1).</t>
    </r>
  </si>
  <si>
    <t>Reprezentant legal al</t>
  </si>
  <si>
    <t>Director Economic,</t>
  </si>
  <si>
    <t>Conducătorului de proiect</t>
  </si>
  <si>
    <t>(funcție, nume și prenume, semnatură, ștampilă)</t>
  </si>
  <si>
    <t>Data</t>
  </si>
  <si>
    <t>BUDGET BREAKDOWN</t>
  </si>
  <si>
    <t>over the expense categories (according to GD 134/2011)</t>
  </si>
  <si>
    <t>Type of expenditures</t>
  </si>
  <si>
    <t>1.1. wages and similar income, according to the law</t>
  </si>
  <si>
    <t xml:space="preserve">1.2. contributions related to salaries and assimilated incomes </t>
  </si>
  <si>
    <t>2.1. capital expenditures</t>
  </si>
  <si>
    <t>2.2. stocks expenditures</t>
  </si>
  <si>
    <t>TRAVEL EXPENDITURES</t>
  </si>
  <si>
    <t xml:space="preserve">INDIRECT EXPENDITURES – (OVERHEADS) * </t>
  </si>
  <si>
    <t>* Specify the rate (%) and key of distribution (excluding capital expenditures).</t>
  </si>
  <si>
    <t>- Specify whether or not the contractor is paying VAT and if that VAT is deductible.</t>
  </si>
  <si>
    <t>- Attach the wage costs substantiation (Form C1_EN_Annex_1).</t>
  </si>
  <si>
    <t xml:space="preserve">Authorized representative of the </t>
  </si>
  <si>
    <t>Finance Director,</t>
  </si>
  <si>
    <t xml:space="preserve">          </t>
  </si>
  <si>
    <t>Date</t>
  </si>
  <si>
    <t>NOTA DE FUNDAMENTARE A MANOPEREI</t>
  </si>
  <si>
    <t>Nr crt.</t>
  </si>
  <si>
    <t>Numele si prenumele</t>
  </si>
  <si>
    <t>Functia in cadrul proiectului sau gradul profesional*</t>
  </si>
  <si>
    <t>Plafon tarif orar ** (in Lei)</t>
  </si>
  <si>
    <t xml:space="preserve"> Tarif orar pentru proiect (in Lei)***</t>
  </si>
  <si>
    <t>Numarul de ore de lucru planificate</t>
  </si>
  <si>
    <t>Echivalent norma intreaga (ENI)****</t>
  </si>
  <si>
    <t>Manopera</t>
  </si>
  <si>
    <t xml:space="preserve">CONDUCATOR PROIECT </t>
  </si>
  <si>
    <t>ANUL</t>
  </si>
  <si>
    <t>................</t>
  </si>
  <si>
    <t>.................</t>
  </si>
  <si>
    <t>PARTENER 1 </t>
  </si>
  <si>
    <t>ANUL </t>
  </si>
  <si>
    <t>..................</t>
  </si>
  <si>
    <t> TOTAL P1</t>
  </si>
  <si>
    <t>............</t>
  </si>
  <si>
    <t>..............</t>
  </si>
  <si>
    <t>TOTAL Pn</t>
  </si>
  <si>
    <t>Conducatorului de proiect,</t>
  </si>
  <si>
    <t>(functie, nume si prenume, semnatura, stampila)</t>
  </si>
  <si>
    <t>Name and Surname</t>
  </si>
  <si>
    <t>Position within the project or professional degree *</t>
  </si>
  <si>
    <t>Max. hourly rate **  (in Lei)</t>
  </si>
  <si>
    <t>Number of hours planned to be worked</t>
  </si>
  <si>
    <t>Full Time Equivalent (FTE)****</t>
  </si>
  <si>
    <t xml:space="preserve">* According to GD 583/2015 (Art. 26, Table 2)  </t>
  </si>
  <si>
    <t>Ex: CS I, CS II</t>
  </si>
  <si>
    <t>Ex: ACS</t>
  </si>
  <si>
    <t>Ex: CSIII, CS, EC</t>
  </si>
  <si>
    <t>Ex: Tehnician</t>
  </si>
  <si>
    <r>
      <t> </t>
    </r>
    <r>
      <rPr>
        <b/>
        <sz val="10"/>
        <color theme="1"/>
        <rFont val="Times New Roman"/>
        <family val="1"/>
      </rPr>
      <t>TOTAL CO</t>
    </r>
  </si>
  <si>
    <r>
      <t> </t>
    </r>
    <r>
      <rPr>
        <b/>
        <sz val="10"/>
        <color theme="1"/>
        <rFont val="Times New Roman"/>
        <family val="1"/>
      </rPr>
      <t>.....PARTENER n</t>
    </r>
  </si>
  <si>
    <t>No.</t>
  </si>
  <si>
    <t xml:space="preserve"> Project hourly rate (in Lei)***</t>
  </si>
  <si>
    <t xml:space="preserve">Labour costs
(in Lei)
</t>
  </si>
  <si>
    <t>Eg: CS I, CS II</t>
  </si>
  <si>
    <t>Eg: CSIII, CS, EC</t>
  </si>
  <si>
    <t>Eg: ACS</t>
  </si>
  <si>
    <t>Eg: Tehnician</t>
  </si>
  <si>
    <t>PERSONNEL EXPENDITURES, from which:</t>
  </si>
  <si>
    <t>LOGISTICS EXPENDITURES, from which:</t>
  </si>
  <si>
    <t>TOTAL EXPENDITURES (1+2+3+4)</t>
  </si>
  <si>
    <t>Anexa C1.1_RO – Nota de fundamentare a manoperei</t>
  </si>
  <si>
    <t>5/5.1/ELI-RO</t>
  </si>
  <si>
    <t>CDI</t>
  </si>
  <si>
    <t>ANEXA III – Formulare C (modele)</t>
  </si>
  <si>
    <t>Tematica ELI-NP</t>
  </si>
  <si>
    <t>Anul n</t>
  </si>
  <si>
    <t>Anul n+1</t>
  </si>
  <si>
    <t>Anul n+2</t>
  </si>
  <si>
    <t>ELI-NP thematic</t>
  </si>
  <si>
    <t>Programme / Sub-programme / Module</t>
  </si>
  <si>
    <t>Project type</t>
  </si>
  <si>
    <t>Project title / Acronym</t>
  </si>
  <si>
    <t>Project duration</t>
  </si>
  <si>
    <t xml:space="preserve"> n</t>
  </si>
  <si>
    <t xml:space="preserve"> n + 1</t>
  </si>
  <si>
    <t xml:space="preserve"> n + 2</t>
  </si>
  <si>
    <t>RDI</t>
  </si>
  <si>
    <t>Form C1_EN – Budget_Breakdown</t>
  </si>
  <si>
    <t>YEAR</t>
  </si>
  <si>
    <t>PARTNER 1 </t>
  </si>
  <si>
    <t>PROJECT COORDINATOR</t>
  </si>
  <si>
    <r>
      <t> </t>
    </r>
    <r>
      <rPr>
        <b/>
        <sz val="10"/>
        <color theme="1"/>
        <rFont val="Times New Roman"/>
        <family val="1"/>
      </rPr>
      <t>.....PARTNER n</t>
    </r>
  </si>
  <si>
    <t>WAGE COSTS SUBSTANTIATION</t>
  </si>
  <si>
    <t>Annex C1.1_EN – Wage costs substantiation</t>
  </si>
  <si>
    <t>2.3. expenditure on services performed by third parties</t>
  </si>
  <si>
    <t xml:space="preserve">2.3. cheltuieli cu serviciile executate de terţi </t>
  </si>
  <si>
    <t>(Exemplu: RA1/I.1 Multi-PW laser approach implementation)</t>
  </si>
  <si>
    <t>(Example: RA1/I.1 Multi-PW laser approach implementation)</t>
  </si>
  <si>
    <t>Year n</t>
  </si>
  <si>
    <t>Year n+1</t>
  </si>
  <si>
    <t>Year n+2</t>
  </si>
  <si>
    <t>* In conformitate cu HG 583/2015 (Art. 26, Tabelul 2) cu modificările şi completările ulterioare</t>
  </si>
  <si>
    <t xml:space="preserve">*** Tarif orar pentru proiect: Salariul brut conform (planificat in cadrul proiectului, in Lei) / 166,666 de ore (numarul mediu de ore lucrate intr-o luna) </t>
  </si>
  <si>
    <t>*** Project hourly rate = Gross salary (planned within the project, in Lei) /166,666 (approximate average number of work hours per month)</t>
  </si>
  <si>
    <t xml:space="preserve">**Plafon tarif orar = Limita maxima pentru un ENI (in conformitate cu HG 583/2015, in Euro/oră) * (curs valutar infoeuro pentru luna precedenta) </t>
  </si>
  <si>
    <t>**** ENI = Numarul de ore lucrate planificate /  ((166,667 de ore (numarul mediu de ore lucrate intr-o luna)  X 12 luni))</t>
  </si>
  <si>
    <t xml:space="preserve">** Maximum hourly rate = Maximum limit for one FTE (according to the updated GD 583/2015, in Euro/hour) *  (infoeuro exchange rate for last month) </t>
  </si>
  <si>
    <t>**** FTE = Number of hours planned to be worked / (166,667 (approximate average number of work hours per month) x 12 (months))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</si>
</sst>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  <font>
      <sz val="11"/>
      <color theme="1"/>
      <name val="Times New Roman"/>
      <family val="1"/>
    </font>
    <font>
      <sz val="8"/>
      <name val="Times New Roman"/>
      <family val="1"/>
    </font>
    <font>
      <sz val="8"/>
      <color rgb="FF000000"/>
      <name val="Times New Roman"/>
      <family val="1"/>
    </font>
    <font>
      <sz val="9"/>
      <color theme="1"/>
      <name val="Times New Roman"/>
      <family val="1"/>
    </font>
    <font>
      <sz val="8"/>
      <color theme="1"/>
      <name val="Times New Roman"/>
      <family val="1"/>
    </font>
    <font>
      <sz val="8"/>
      <color theme="1"/>
      <name val="Calibri"/>
      <family val="2"/>
      <scheme val="minor"/>
    </font>
    <font>
      <b/>
      <sz val="11"/>
      <color theme="1"/>
      <name val="Times New Roman"/>
      <family val="1"/>
      <charset val="238"/>
    </font>
    <font>
      <sz val="10"/>
      <name val="Times New Roman"/>
      <family val="1"/>
    </font>
    <font>
      <sz val="10"/>
      <color rgb="FF0070C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8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BF1DE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left" vertical="center" indent="5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4" fontId="2" fillId="0" borderId="4" xfId="0" applyNumberFormat="1" applyFont="1" applyBorder="1" applyAlignment="1">
      <alignment horizontal="right" vertical="center" wrapText="1"/>
    </xf>
    <xf numFmtId="0" fontId="4" fillId="0" borderId="0" xfId="0" applyFont="1"/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right" vertical="center"/>
    </xf>
    <xf numFmtId="4" fontId="2" fillId="0" borderId="4" xfId="0" applyNumberFormat="1" applyFont="1" applyBorder="1" applyAlignment="1">
      <alignment horizontal="right" vertical="center"/>
    </xf>
    <xf numFmtId="4" fontId="1" fillId="0" borderId="4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 wrapText="1"/>
    </xf>
    <xf numFmtId="4" fontId="2" fillId="0" borderId="4" xfId="0" applyNumberFormat="1" applyFont="1" applyBorder="1" applyAlignment="1">
      <alignment vertical="center"/>
    </xf>
    <xf numFmtId="4" fontId="1" fillId="0" borderId="4" xfId="0" applyNumberFormat="1" applyFont="1" applyBorder="1" applyAlignment="1">
      <alignment vertical="center"/>
    </xf>
    <xf numFmtId="0" fontId="4" fillId="0" borderId="0" xfId="0" applyFont="1" applyBorder="1" applyAlignment="1"/>
    <xf numFmtId="0" fontId="1" fillId="0" borderId="0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9" fillId="0" borderId="0" xfId="0" applyFont="1"/>
    <xf numFmtId="0" fontId="7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4" fontId="1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5" fillId="0" borderId="0" xfId="0" applyFont="1" applyAlignment="1">
      <alignment wrapText="1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right" vertical="center"/>
    </xf>
    <xf numFmtId="0" fontId="12" fillId="0" borderId="4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3" fillId="0" borderId="2" xfId="0" applyFont="1" applyBorder="1" applyAlignment="1">
      <alignment horizontal="left" vertical="center"/>
    </xf>
    <xf numFmtId="0" fontId="13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1" fillId="3" borderId="17" xfId="0" applyFont="1" applyFill="1" applyBorder="1" applyAlignment="1">
      <alignment horizontal="left" vertical="center"/>
    </xf>
    <xf numFmtId="0" fontId="1" fillId="3" borderId="18" xfId="0" applyFont="1" applyFill="1" applyBorder="1" applyAlignment="1">
      <alignment horizontal="left" vertical="center"/>
    </xf>
    <xf numFmtId="0" fontId="1" fillId="3" borderId="19" xfId="0" applyFont="1" applyFill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4" fillId="0" borderId="0" xfId="0" applyFont="1" applyAlignment="1">
      <alignment horizontal="right" vertical="center"/>
    </xf>
    <xf numFmtId="0" fontId="1" fillId="3" borderId="1" xfId="0" applyFont="1" applyFill="1" applyBorder="1" applyAlignment="1">
      <alignment horizontal="left" vertical="center"/>
    </xf>
    <xf numFmtId="0" fontId="1" fillId="3" borderId="2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1" fillId="2" borderId="15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4" fillId="0" borderId="0" xfId="0" applyFont="1" applyFill="1"/>
    <xf numFmtId="4" fontId="4" fillId="0" borderId="0" xfId="0" applyNumberFormat="1" applyFont="1" applyFill="1"/>
    <xf numFmtId="4" fontId="1" fillId="0" borderId="4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L31"/>
  <sheetViews>
    <sheetView tabSelected="1" topLeftCell="A4" zoomScaleNormal="100" workbookViewId="0">
      <selection activeCell="B38" sqref="B38:B39"/>
    </sheetView>
  </sheetViews>
  <sheetFormatPr defaultColWidth="8.85546875" defaultRowHeight="15" x14ac:dyDescent="0.25"/>
  <cols>
    <col min="1" max="1" width="8.85546875" style="16"/>
    <col min="2" max="2" width="37" style="16" customWidth="1"/>
    <col min="3" max="3" width="12.5703125" style="16" customWidth="1"/>
    <col min="4" max="4" width="15.28515625" style="16" customWidth="1"/>
    <col min="5" max="6" width="13.5703125" style="16" customWidth="1"/>
    <col min="7" max="7" width="28.85546875" style="16" customWidth="1"/>
    <col min="8" max="8" width="10" style="16" bestFit="1" customWidth="1"/>
    <col min="9" max="9" width="13.85546875" style="16" customWidth="1"/>
    <col min="10" max="10" width="12.140625" style="16" customWidth="1"/>
    <col min="11" max="16384" width="8.85546875" style="16"/>
  </cols>
  <sheetData>
    <row r="1" spans="1:12" x14ac:dyDescent="0.25">
      <c r="D1" s="39"/>
      <c r="E1" s="39"/>
      <c r="F1" s="40" t="s">
        <v>97</v>
      </c>
    </row>
    <row r="2" spans="1:12" x14ac:dyDescent="0.25">
      <c r="A2" s="53" t="s">
        <v>10</v>
      </c>
      <c r="B2" s="53"/>
      <c r="C2" s="53"/>
      <c r="D2" s="53"/>
      <c r="E2" s="53"/>
      <c r="F2" s="53"/>
      <c r="G2" s="32"/>
      <c r="H2" s="32"/>
      <c r="I2" s="32"/>
      <c r="J2" s="32"/>
      <c r="K2" s="32"/>
      <c r="L2" s="32"/>
    </row>
    <row r="3" spans="1:12" ht="14.45" customHeight="1" x14ac:dyDescent="0.25">
      <c r="A3" s="47" t="s">
        <v>0</v>
      </c>
      <c r="B3" s="47"/>
      <c r="C3" s="50" t="s">
        <v>95</v>
      </c>
      <c r="D3" s="51"/>
      <c r="E3" s="51"/>
      <c r="F3" s="52"/>
      <c r="G3" s="29"/>
      <c r="H3" s="29"/>
      <c r="I3" s="29"/>
      <c r="J3" s="29"/>
      <c r="K3" s="29"/>
      <c r="L3" s="29"/>
    </row>
    <row r="4" spans="1:12" ht="14.45" customHeight="1" x14ac:dyDescent="0.25">
      <c r="A4" s="47" t="s">
        <v>1</v>
      </c>
      <c r="B4" s="47"/>
      <c r="C4" s="55" t="s">
        <v>96</v>
      </c>
      <c r="D4" s="56"/>
      <c r="E4" s="56"/>
      <c r="F4" s="57"/>
      <c r="G4" s="29"/>
      <c r="H4" s="29"/>
      <c r="I4" s="29"/>
      <c r="J4" s="29"/>
      <c r="K4" s="29"/>
      <c r="L4" s="29"/>
    </row>
    <row r="5" spans="1:12" ht="16.5" customHeight="1" x14ac:dyDescent="0.25">
      <c r="A5" s="47" t="s">
        <v>98</v>
      </c>
      <c r="B5" s="47"/>
      <c r="C5" s="54" t="s">
        <v>120</v>
      </c>
      <c r="D5" s="54"/>
      <c r="E5" s="54"/>
      <c r="F5" s="54"/>
      <c r="G5" s="29"/>
      <c r="H5" s="29"/>
      <c r="I5" s="29"/>
      <c r="J5" s="29"/>
      <c r="K5" s="29"/>
      <c r="L5" s="29"/>
    </row>
    <row r="6" spans="1:12" ht="14.45" customHeight="1" x14ac:dyDescent="0.25">
      <c r="A6" s="47" t="s">
        <v>2</v>
      </c>
      <c r="B6" s="47"/>
      <c r="C6" s="49"/>
      <c r="D6" s="49"/>
      <c r="E6" s="49"/>
      <c r="F6" s="49"/>
      <c r="G6" s="29"/>
      <c r="H6" s="29"/>
      <c r="I6" s="29"/>
      <c r="J6" s="29"/>
      <c r="K6" s="29"/>
      <c r="L6" s="29"/>
    </row>
    <row r="7" spans="1:12" ht="14.45" customHeight="1" x14ac:dyDescent="0.25">
      <c r="A7" s="47" t="s">
        <v>3</v>
      </c>
      <c r="B7" s="47"/>
      <c r="C7" s="49"/>
      <c r="D7" s="49"/>
      <c r="E7" s="49"/>
      <c r="F7" s="49"/>
      <c r="G7" s="29"/>
      <c r="H7" s="29"/>
      <c r="I7" s="29"/>
      <c r="J7" s="29"/>
      <c r="K7" s="29"/>
      <c r="L7" s="29"/>
    </row>
    <row r="8" spans="1:12" ht="14.45" customHeight="1" x14ac:dyDescent="0.25">
      <c r="A8" s="30"/>
      <c r="B8" s="30"/>
      <c r="C8" s="8"/>
      <c r="D8" s="8"/>
      <c r="E8" s="8"/>
      <c r="F8" s="8"/>
      <c r="G8" s="29"/>
      <c r="H8" s="29"/>
      <c r="I8" s="29"/>
      <c r="J8" s="29"/>
      <c r="K8" s="29"/>
      <c r="L8" s="29"/>
    </row>
    <row r="9" spans="1:12" x14ac:dyDescent="0.25">
      <c r="A9" s="48" t="s">
        <v>11</v>
      </c>
      <c r="B9" s="48"/>
      <c r="C9" s="48"/>
      <c r="D9" s="48"/>
      <c r="E9" s="48"/>
      <c r="F9" s="48"/>
    </row>
    <row r="10" spans="1:12" x14ac:dyDescent="0.25">
      <c r="A10" s="48" t="s">
        <v>12</v>
      </c>
      <c r="B10" s="48"/>
      <c r="C10" s="48"/>
      <c r="D10" s="48"/>
      <c r="E10" s="48"/>
      <c r="F10" s="48"/>
    </row>
    <row r="11" spans="1:12" x14ac:dyDescent="0.25">
      <c r="A11" s="46" t="s">
        <v>13</v>
      </c>
      <c r="B11" s="46"/>
      <c r="C11" s="46"/>
      <c r="D11" s="46"/>
      <c r="E11" s="46"/>
      <c r="F11" s="46"/>
    </row>
    <row r="12" spans="1:12" x14ac:dyDescent="0.25">
      <c r="A12" s="45" t="s">
        <v>14</v>
      </c>
      <c r="B12" s="45"/>
      <c r="C12" s="19" t="s">
        <v>15</v>
      </c>
      <c r="D12" s="19" t="s">
        <v>99</v>
      </c>
      <c r="E12" s="19" t="s">
        <v>100</v>
      </c>
      <c r="F12" s="19" t="s">
        <v>101</v>
      </c>
    </row>
    <row r="13" spans="1:12" x14ac:dyDescent="0.25">
      <c r="A13" s="19">
        <v>1</v>
      </c>
      <c r="B13" s="24" t="s">
        <v>16</v>
      </c>
      <c r="C13" s="23">
        <f t="shared" ref="C13:C22" si="0">D13+E13+F13</f>
        <v>320500</v>
      </c>
      <c r="D13" s="23">
        <f>D14+D15</f>
        <v>126000</v>
      </c>
      <c r="E13" s="23">
        <f t="shared" ref="E13:F13" si="1">E14+E15</f>
        <v>106500</v>
      </c>
      <c r="F13" s="23">
        <f t="shared" si="1"/>
        <v>88000</v>
      </c>
      <c r="G13" s="107"/>
      <c r="H13" s="107"/>
      <c r="I13" s="107"/>
      <c r="J13" s="107"/>
      <c r="K13" s="107"/>
    </row>
    <row r="14" spans="1:12" ht="25.15" customHeight="1" x14ac:dyDescent="0.25">
      <c r="A14" s="18"/>
      <c r="B14" s="10" t="s">
        <v>17</v>
      </c>
      <c r="C14" s="23">
        <f t="shared" si="0"/>
        <v>320500</v>
      </c>
      <c r="D14" s="26">
        <f>'C1.1_RO'!M15</f>
        <v>126000</v>
      </c>
      <c r="E14" s="26">
        <f>'C1.1_RO'!N15</f>
        <v>106500</v>
      </c>
      <c r="F14" s="26">
        <f>'C1.1_RO'!O15</f>
        <v>88000</v>
      </c>
      <c r="G14" s="107"/>
      <c r="H14" s="108"/>
      <c r="I14" s="108"/>
      <c r="J14" s="108"/>
      <c r="K14" s="107"/>
    </row>
    <row r="15" spans="1:12" ht="25.9" customHeight="1" x14ac:dyDescent="0.25">
      <c r="A15" s="18"/>
      <c r="B15" s="10" t="s">
        <v>18</v>
      </c>
      <c r="C15" s="23">
        <f t="shared" si="0"/>
        <v>0</v>
      </c>
      <c r="D15" s="26"/>
      <c r="E15" s="26"/>
      <c r="F15" s="26"/>
      <c r="G15" s="107"/>
      <c r="H15" s="107"/>
      <c r="I15" s="107"/>
      <c r="J15" s="107"/>
      <c r="K15" s="107"/>
    </row>
    <row r="16" spans="1:12" x14ac:dyDescent="0.25">
      <c r="A16" s="19">
        <v>2</v>
      </c>
      <c r="B16" s="24" t="s">
        <v>19</v>
      </c>
      <c r="C16" s="23">
        <f t="shared" si="0"/>
        <v>0</v>
      </c>
      <c r="D16" s="23">
        <f>D17+D18+D19</f>
        <v>0</v>
      </c>
      <c r="E16" s="23">
        <f>E17+E18+E19</f>
        <v>0</v>
      </c>
      <c r="F16" s="23">
        <f>F17+F18+F19</f>
        <v>0</v>
      </c>
      <c r="G16" s="107"/>
      <c r="H16" s="107"/>
      <c r="I16" s="107"/>
      <c r="J16" s="107"/>
      <c r="K16" s="107"/>
    </row>
    <row r="17" spans="1:11" x14ac:dyDescent="0.25">
      <c r="A17" s="18"/>
      <c r="B17" s="17" t="s">
        <v>20</v>
      </c>
      <c r="C17" s="109">
        <f t="shared" si="0"/>
        <v>0</v>
      </c>
      <c r="D17" s="27"/>
      <c r="E17" s="27"/>
      <c r="F17" s="27"/>
      <c r="G17" s="107"/>
      <c r="H17" s="107"/>
      <c r="I17" s="107"/>
      <c r="J17" s="107"/>
      <c r="K17" s="107"/>
    </row>
    <row r="18" spans="1:11" x14ac:dyDescent="0.25">
      <c r="A18" s="18"/>
      <c r="B18" s="17" t="s">
        <v>21</v>
      </c>
      <c r="C18" s="23">
        <f t="shared" si="0"/>
        <v>0</v>
      </c>
      <c r="D18" s="27"/>
      <c r="E18" s="27"/>
      <c r="F18" s="27"/>
      <c r="G18" s="107"/>
      <c r="H18" s="107"/>
      <c r="I18" s="107"/>
      <c r="J18" s="107"/>
      <c r="K18" s="107"/>
    </row>
    <row r="19" spans="1:11" ht="13.5" customHeight="1" x14ac:dyDescent="0.25">
      <c r="A19" s="18"/>
      <c r="B19" s="37" t="s">
        <v>119</v>
      </c>
      <c r="C19" s="23">
        <f t="shared" si="0"/>
        <v>0</v>
      </c>
      <c r="D19" s="27"/>
      <c r="E19" s="27"/>
      <c r="F19" s="27"/>
      <c r="G19" s="107"/>
      <c r="H19" s="107"/>
      <c r="I19" s="107"/>
      <c r="J19" s="107"/>
      <c r="K19" s="107"/>
    </row>
    <row r="20" spans="1:11" x14ac:dyDescent="0.25">
      <c r="A20" s="19">
        <v>3</v>
      </c>
      <c r="B20" s="24" t="s">
        <v>22</v>
      </c>
      <c r="C20" s="23">
        <f t="shared" si="0"/>
        <v>0</v>
      </c>
      <c r="D20" s="28"/>
      <c r="E20" s="28"/>
      <c r="F20" s="28"/>
      <c r="G20" s="107"/>
      <c r="H20" s="107"/>
      <c r="I20" s="107"/>
      <c r="J20" s="107"/>
      <c r="K20" s="107"/>
    </row>
    <row r="21" spans="1:11" ht="18" customHeight="1" x14ac:dyDescent="0.25">
      <c r="A21" s="19">
        <v>4</v>
      </c>
      <c r="B21" s="9" t="s">
        <v>23</v>
      </c>
      <c r="C21" s="23">
        <f t="shared" si="0"/>
        <v>0</v>
      </c>
      <c r="D21" s="28"/>
      <c r="E21" s="28"/>
      <c r="F21" s="28"/>
      <c r="G21" s="107"/>
      <c r="H21" s="107"/>
      <c r="I21" s="107"/>
      <c r="J21" s="107"/>
      <c r="K21" s="107"/>
    </row>
    <row r="22" spans="1:11" x14ac:dyDescent="0.25">
      <c r="A22" s="45" t="s">
        <v>24</v>
      </c>
      <c r="B22" s="45"/>
      <c r="C22" s="23">
        <f t="shared" si="0"/>
        <v>320500</v>
      </c>
      <c r="D22" s="23">
        <f>D13+D16+D20+D21</f>
        <v>126000</v>
      </c>
      <c r="E22" s="23">
        <f t="shared" ref="E22:F22" si="2">E13+E16+E20+E21</f>
        <v>106500</v>
      </c>
      <c r="F22" s="23">
        <f t="shared" si="2"/>
        <v>88000</v>
      </c>
      <c r="G22" s="107"/>
      <c r="H22" s="107"/>
      <c r="I22" s="107"/>
      <c r="J22" s="107"/>
      <c r="K22" s="107"/>
    </row>
    <row r="23" spans="1:11" x14ac:dyDescent="0.25">
      <c r="A23" s="5" t="s">
        <v>25</v>
      </c>
    </row>
    <row r="24" spans="1:11" x14ac:dyDescent="0.25">
      <c r="A24" s="5" t="s">
        <v>26</v>
      </c>
    </row>
    <row r="25" spans="1:11" x14ac:dyDescent="0.25">
      <c r="A25" s="5" t="s">
        <v>27</v>
      </c>
    </row>
    <row r="26" spans="1:11" x14ac:dyDescent="0.25">
      <c r="A26" s="5" t="s">
        <v>28</v>
      </c>
    </row>
    <row r="27" spans="1:11" x14ac:dyDescent="0.25">
      <c r="A27" s="5"/>
    </row>
    <row r="28" spans="1:11" x14ac:dyDescent="0.25">
      <c r="A28" s="6" t="s">
        <v>29</v>
      </c>
      <c r="C28" s="16" t="s">
        <v>30</v>
      </c>
      <c r="E28" s="16" t="s">
        <v>6</v>
      </c>
      <c r="G28" s="6"/>
      <c r="K28" s="6"/>
    </row>
    <row r="29" spans="1:11" x14ac:dyDescent="0.25">
      <c r="A29" s="6" t="s">
        <v>31</v>
      </c>
    </row>
    <row r="30" spans="1:11" x14ac:dyDescent="0.25">
      <c r="A30" s="6" t="s">
        <v>32</v>
      </c>
    </row>
    <row r="31" spans="1:11" x14ac:dyDescent="0.25">
      <c r="A31" s="6" t="s">
        <v>33</v>
      </c>
    </row>
  </sheetData>
  <mergeCells count="16">
    <mergeCell ref="C3:F3"/>
    <mergeCell ref="A3:B3"/>
    <mergeCell ref="A4:B4"/>
    <mergeCell ref="A5:B5"/>
    <mergeCell ref="A2:F2"/>
    <mergeCell ref="C5:F5"/>
    <mergeCell ref="C4:F4"/>
    <mergeCell ref="A12:B12"/>
    <mergeCell ref="A22:B22"/>
    <mergeCell ref="A11:F11"/>
    <mergeCell ref="A6:B6"/>
    <mergeCell ref="A9:F9"/>
    <mergeCell ref="A10:F10"/>
    <mergeCell ref="A7:B7"/>
    <mergeCell ref="C6:F6"/>
    <mergeCell ref="C7:F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L30"/>
  <sheetViews>
    <sheetView zoomScaleNormal="100" workbookViewId="0">
      <selection activeCell="I22" sqref="I22"/>
    </sheetView>
  </sheetViews>
  <sheetFormatPr defaultRowHeight="15" x14ac:dyDescent="0.25"/>
  <cols>
    <col min="2" max="2" width="42.140625" customWidth="1"/>
    <col min="3" max="3" width="11" customWidth="1"/>
    <col min="4" max="4" width="13.7109375" customWidth="1"/>
    <col min="5" max="5" width="11.28515625" customWidth="1"/>
    <col min="6" max="6" width="10.85546875" customWidth="1"/>
  </cols>
  <sheetData>
    <row r="1" spans="1:12" x14ac:dyDescent="0.25">
      <c r="A1" s="53" t="s">
        <v>111</v>
      </c>
      <c r="B1" s="53"/>
      <c r="C1" s="53"/>
      <c r="D1" s="53"/>
      <c r="E1" s="53"/>
      <c r="F1" s="53"/>
      <c r="G1" s="32"/>
      <c r="H1" s="32"/>
      <c r="I1" s="32"/>
      <c r="J1" s="32"/>
      <c r="K1" s="32"/>
      <c r="L1" s="32"/>
    </row>
    <row r="2" spans="1:12" ht="14.45" customHeight="1" x14ac:dyDescent="0.25">
      <c r="A2" s="47" t="s">
        <v>103</v>
      </c>
      <c r="B2" s="47"/>
      <c r="C2" s="50" t="s">
        <v>95</v>
      </c>
      <c r="D2" s="51"/>
      <c r="E2" s="51"/>
      <c r="F2" s="52"/>
      <c r="G2" s="29"/>
      <c r="H2" s="29"/>
      <c r="I2" s="29"/>
      <c r="J2" s="29"/>
      <c r="K2" s="29"/>
      <c r="L2" s="29"/>
    </row>
    <row r="3" spans="1:12" ht="14.45" customHeight="1" x14ac:dyDescent="0.25">
      <c r="A3" s="47" t="s">
        <v>104</v>
      </c>
      <c r="B3" s="47"/>
      <c r="C3" s="55" t="s">
        <v>110</v>
      </c>
      <c r="D3" s="56"/>
      <c r="E3" s="56"/>
      <c r="F3" s="57"/>
      <c r="G3" s="29"/>
      <c r="H3" s="29"/>
      <c r="I3" s="29"/>
      <c r="J3" s="29"/>
      <c r="K3" s="29"/>
      <c r="L3" s="29"/>
    </row>
    <row r="4" spans="1:12" ht="18.75" customHeight="1" x14ac:dyDescent="0.25">
      <c r="A4" s="47" t="s">
        <v>102</v>
      </c>
      <c r="B4" s="47"/>
      <c r="C4" s="58" t="s">
        <v>121</v>
      </c>
      <c r="D4" s="58"/>
      <c r="E4" s="58"/>
      <c r="F4" s="58"/>
      <c r="G4" s="29"/>
      <c r="H4" s="29"/>
      <c r="I4" s="29"/>
      <c r="J4" s="29"/>
      <c r="K4" s="29"/>
      <c r="L4" s="29"/>
    </row>
    <row r="5" spans="1:12" ht="14.45" customHeight="1" x14ac:dyDescent="0.25">
      <c r="A5" s="47" t="s">
        <v>105</v>
      </c>
      <c r="B5" s="47"/>
      <c r="C5" s="49"/>
      <c r="D5" s="49"/>
      <c r="E5" s="49"/>
      <c r="F5" s="49"/>
      <c r="G5" s="29"/>
      <c r="H5" s="29"/>
      <c r="I5" s="29"/>
      <c r="J5" s="29"/>
      <c r="K5" s="29"/>
      <c r="L5" s="29"/>
    </row>
    <row r="6" spans="1:12" ht="14.45" customHeight="1" x14ac:dyDescent="0.25">
      <c r="A6" s="47" t="s">
        <v>106</v>
      </c>
      <c r="B6" s="47"/>
      <c r="C6" s="49"/>
      <c r="D6" s="49"/>
      <c r="E6" s="49"/>
      <c r="F6" s="49"/>
      <c r="G6" s="29"/>
      <c r="H6" s="29"/>
      <c r="I6" s="29"/>
      <c r="J6" s="29"/>
      <c r="K6" s="29"/>
      <c r="L6" s="29"/>
    </row>
    <row r="7" spans="1:12" ht="14.45" customHeight="1" x14ac:dyDescent="0.25">
      <c r="A7" s="30"/>
      <c r="B7" s="30"/>
      <c r="C7" s="8"/>
      <c r="D7" s="8"/>
      <c r="E7" s="8"/>
      <c r="F7" s="8"/>
      <c r="G7" s="29"/>
      <c r="H7" s="29"/>
      <c r="I7" s="29"/>
      <c r="J7" s="29"/>
      <c r="K7" s="29"/>
      <c r="L7" s="29"/>
    </row>
    <row r="8" spans="1:12" x14ac:dyDescent="0.25">
      <c r="A8" s="48" t="s">
        <v>34</v>
      </c>
      <c r="B8" s="48"/>
      <c r="C8" s="48"/>
      <c r="D8" s="48"/>
      <c r="E8" s="48"/>
      <c r="F8" s="48"/>
    </row>
    <row r="9" spans="1:12" x14ac:dyDescent="0.25">
      <c r="A9" s="48" t="s">
        <v>35</v>
      </c>
      <c r="B9" s="48"/>
      <c r="C9" s="48"/>
      <c r="D9" s="48"/>
      <c r="E9" s="48"/>
      <c r="F9" s="48"/>
    </row>
    <row r="10" spans="1:12" x14ac:dyDescent="0.25">
      <c r="A10" s="46" t="s">
        <v>13</v>
      </c>
      <c r="B10" s="46"/>
      <c r="C10" s="46"/>
      <c r="D10" s="46"/>
      <c r="E10" s="46"/>
      <c r="F10" s="46"/>
    </row>
    <row r="11" spans="1:12" x14ac:dyDescent="0.25">
      <c r="A11" s="45" t="s">
        <v>36</v>
      </c>
      <c r="B11" s="45"/>
      <c r="C11" s="19" t="s">
        <v>15</v>
      </c>
      <c r="D11" s="43" t="s">
        <v>122</v>
      </c>
      <c r="E11" s="43" t="s">
        <v>123</v>
      </c>
      <c r="F11" s="43" t="s">
        <v>124</v>
      </c>
    </row>
    <row r="12" spans="1:12" x14ac:dyDescent="0.25">
      <c r="A12" s="19">
        <v>1</v>
      </c>
      <c r="B12" s="24" t="s">
        <v>91</v>
      </c>
      <c r="C12" s="23">
        <f t="shared" ref="C12:C21" si="0">D12+E12+F12</f>
        <v>320500</v>
      </c>
      <c r="D12" s="23">
        <f t="shared" ref="D12:F12" si="1">D13+D14</f>
        <v>126000</v>
      </c>
      <c r="E12" s="23">
        <f t="shared" si="1"/>
        <v>106500</v>
      </c>
      <c r="F12" s="23">
        <f t="shared" si="1"/>
        <v>88000</v>
      </c>
    </row>
    <row r="13" spans="1:12" ht="25.15" customHeight="1" x14ac:dyDescent="0.25">
      <c r="A13" s="18"/>
      <c r="B13" s="10" t="s">
        <v>37</v>
      </c>
      <c r="C13" s="23">
        <f t="shared" si="0"/>
        <v>320500</v>
      </c>
      <c r="D13" s="26">
        <f>'C1.1_EN'!M26</f>
        <v>126000</v>
      </c>
      <c r="E13" s="26">
        <f>'C1.1_EN'!N26</f>
        <v>106500</v>
      </c>
      <c r="F13" s="26">
        <f>'C1.1_EN'!O26</f>
        <v>88000</v>
      </c>
    </row>
    <row r="14" spans="1:12" ht="25.9" customHeight="1" x14ac:dyDescent="0.25">
      <c r="A14" s="18"/>
      <c r="B14" s="10" t="s">
        <v>38</v>
      </c>
      <c r="C14" s="23">
        <f t="shared" si="0"/>
        <v>0</v>
      </c>
      <c r="D14" s="26"/>
      <c r="E14" s="26"/>
      <c r="F14" s="26"/>
    </row>
    <row r="15" spans="1:12" x14ac:dyDescent="0.25">
      <c r="A15" s="19">
        <v>2</v>
      </c>
      <c r="B15" s="24" t="s">
        <v>92</v>
      </c>
      <c r="C15" s="23">
        <f t="shared" si="0"/>
        <v>0</v>
      </c>
      <c r="D15" s="23">
        <f>D16+D17+D18</f>
        <v>0</v>
      </c>
      <c r="E15" s="23">
        <f>E16+E17+E18</f>
        <v>0</v>
      </c>
      <c r="F15" s="23">
        <f>F16+F17+F18</f>
        <v>0</v>
      </c>
    </row>
    <row r="16" spans="1:12" x14ac:dyDescent="0.25">
      <c r="A16" s="18"/>
      <c r="B16" s="17" t="s">
        <v>39</v>
      </c>
      <c r="C16" s="23">
        <f t="shared" si="0"/>
        <v>0</v>
      </c>
      <c r="D16" s="27"/>
      <c r="E16" s="27"/>
      <c r="F16" s="27"/>
    </row>
    <row r="17" spans="1:11" x14ac:dyDescent="0.25">
      <c r="A17" s="18"/>
      <c r="B17" s="17" t="s">
        <v>40</v>
      </c>
      <c r="C17" s="23">
        <f t="shared" si="0"/>
        <v>0</v>
      </c>
      <c r="D17" s="27"/>
      <c r="E17" s="27"/>
      <c r="F17" s="27"/>
    </row>
    <row r="18" spans="1:11" ht="21" customHeight="1" x14ac:dyDescent="0.25">
      <c r="A18" s="18"/>
      <c r="B18" s="12" t="s">
        <v>118</v>
      </c>
      <c r="C18" s="23">
        <f t="shared" si="0"/>
        <v>0</v>
      </c>
      <c r="D18" s="27"/>
      <c r="E18" s="27"/>
      <c r="F18" s="27"/>
    </row>
    <row r="19" spans="1:11" x14ac:dyDescent="0.25">
      <c r="A19" s="19">
        <v>3</v>
      </c>
      <c r="B19" s="24" t="s">
        <v>41</v>
      </c>
      <c r="C19" s="23">
        <f t="shared" si="0"/>
        <v>0</v>
      </c>
      <c r="D19" s="28">
        <v>0</v>
      </c>
      <c r="E19" s="28">
        <v>0</v>
      </c>
      <c r="F19" s="28">
        <v>0</v>
      </c>
    </row>
    <row r="20" spans="1:11" ht="24" customHeight="1" x14ac:dyDescent="0.25">
      <c r="A20" s="19">
        <v>4</v>
      </c>
      <c r="B20" s="31" t="s">
        <v>42</v>
      </c>
      <c r="C20" s="23">
        <f t="shared" si="0"/>
        <v>0</v>
      </c>
      <c r="D20" s="28">
        <v>0</v>
      </c>
      <c r="E20" s="28">
        <v>0</v>
      </c>
      <c r="F20" s="28">
        <v>0</v>
      </c>
    </row>
    <row r="21" spans="1:11" x14ac:dyDescent="0.25">
      <c r="A21" s="45" t="s">
        <v>93</v>
      </c>
      <c r="B21" s="45"/>
      <c r="C21" s="23">
        <f t="shared" si="0"/>
        <v>320500</v>
      </c>
      <c r="D21" s="23">
        <f>D12+D15+D19+D20</f>
        <v>126000</v>
      </c>
      <c r="E21" s="23">
        <f t="shared" ref="E21:F21" si="2">E12+E15+E19+E20</f>
        <v>106500</v>
      </c>
      <c r="F21" s="23">
        <f t="shared" si="2"/>
        <v>88000</v>
      </c>
    </row>
    <row r="22" spans="1:11" x14ac:dyDescent="0.25">
      <c r="A22" s="7" t="s">
        <v>43</v>
      </c>
      <c r="B22" s="33"/>
      <c r="C22" s="33"/>
    </row>
    <row r="23" spans="1:11" x14ac:dyDescent="0.25">
      <c r="A23" s="7" t="s">
        <v>44</v>
      </c>
      <c r="B23" s="33"/>
      <c r="C23" s="33"/>
    </row>
    <row r="24" spans="1:11" x14ac:dyDescent="0.25">
      <c r="A24" s="7" t="s">
        <v>45</v>
      </c>
      <c r="B24" s="33"/>
      <c r="C24" s="33"/>
    </row>
    <row r="25" spans="1:11" x14ac:dyDescent="0.25">
      <c r="A25" s="5"/>
    </row>
    <row r="26" spans="1:11" x14ac:dyDescent="0.25">
      <c r="A26" s="6" t="s">
        <v>29</v>
      </c>
      <c r="B26" s="34"/>
      <c r="C26" s="34" t="s">
        <v>30</v>
      </c>
      <c r="D26" s="34"/>
      <c r="E26" s="34" t="s">
        <v>6</v>
      </c>
      <c r="F26" s="34"/>
      <c r="G26" s="6"/>
      <c r="K26" s="6"/>
    </row>
    <row r="27" spans="1:11" x14ac:dyDescent="0.25">
      <c r="A27" s="6" t="s">
        <v>31</v>
      </c>
      <c r="B27" s="34"/>
      <c r="C27" s="34"/>
      <c r="D27" s="34"/>
      <c r="E27" s="34"/>
      <c r="F27" s="34"/>
    </row>
    <row r="28" spans="1:11" x14ac:dyDescent="0.25">
      <c r="A28" s="6" t="s">
        <v>32</v>
      </c>
      <c r="B28" s="34"/>
      <c r="C28" s="34"/>
      <c r="D28" s="34"/>
      <c r="E28" s="34"/>
      <c r="F28" s="34"/>
    </row>
    <row r="29" spans="1:11" x14ac:dyDescent="0.25">
      <c r="A29" s="6"/>
      <c r="B29" s="34"/>
      <c r="C29" s="34"/>
      <c r="D29" s="34"/>
      <c r="E29" s="34"/>
      <c r="F29" s="34"/>
    </row>
    <row r="30" spans="1:11" x14ac:dyDescent="0.25">
      <c r="A30" s="6" t="s">
        <v>33</v>
      </c>
      <c r="B30" s="34"/>
      <c r="C30" s="34"/>
      <c r="D30" s="34"/>
      <c r="E30" s="34"/>
      <c r="F30" s="34"/>
    </row>
  </sheetData>
  <mergeCells count="16">
    <mergeCell ref="A4:B4"/>
    <mergeCell ref="C4:F4"/>
    <mergeCell ref="A1:F1"/>
    <mergeCell ref="A2:B2"/>
    <mergeCell ref="C2:F2"/>
    <mergeCell ref="A3:B3"/>
    <mergeCell ref="C3:F3"/>
    <mergeCell ref="A11:B11"/>
    <mergeCell ref="A21:B21"/>
    <mergeCell ref="A5:B5"/>
    <mergeCell ref="C5:F5"/>
    <mergeCell ref="A6:B6"/>
    <mergeCell ref="C6:F6"/>
    <mergeCell ref="A8:F8"/>
    <mergeCell ref="A9:F9"/>
    <mergeCell ref="A10:F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R42"/>
  <sheetViews>
    <sheetView zoomScale="115" zoomScaleNormal="115" workbookViewId="0">
      <selection activeCell="O15" sqref="O15"/>
    </sheetView>
  </sheetViews>
  <sheetFormatPr defaultColWidth="8.85546875" defaultRowHeight="12.75" x14ac:dyDescent="0.2"/>
  <cols>
    <col min="1" max="1" width="7.7109375" style="3" customWidth="1"/>
    <col min="2" max="3" width="8.85546875" style="3"/>
    <col min="4" max="4" width="17.140625" style="3" customWidth="1"/>
    <col min="5" max="5" width="12.85546875" style="3" customWidth="1"/>
    <col min="6" max="6" width="11.28515625" style="3" customWidth="1"/>
    <col min="7" max="7" width="9.85546875" style="3" customWidth="1"/>
    <col min="8" max="8" width="10.42578125" style="3" customWidth="1"/>
    <col min="9" max="9" width="11" style="3" customWidth="1"/>
    <col min="10" max="10" width="8.85546875" style="3"/>
    <col min="11" max="12" width="10.7109375" style="3" customWidth="1"/>
    <col min="13" max="13" width="14.28515625" style="3" customWidth="1"/>
    <col min="14" max="15" width="12.7109375" style="3" customWidth="1"/>
    <col min="16" max="16" width="15" style="3" customWidth="1"/>
    <col min="17" max="16384" width="8.85546875" style="3"/>
  </cols>
  <sheetData>
    <row r="1" spans="1:16" x14ac:dyDescent="0.2">
      <c r="A1" s="84" t="s">
        <v>94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</row>
    <row r="2" spans="1:16" x14ac:dyDescent="0.2">
      <c r="A2" s="48" t="s">
        <v>50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</row>
    <row r="3" spans="1:16" ht="13.5" thickBot="1" x14ac:dyDescent="0.25">
      <c r="A3" s="1"/>
    </row>
    <row r="4" spans="1:16" ht="14.45" customHeight="1" x14ac:dyDescent="0.2">
      <c r="A4" s="97" t="s">
        <v>51</v>
      </c>
      <c r="B4" s="91" t="s">
        <v>52</v>
      </c>
      <c r="C4" s="100"/>
      <c r="D4" s="103" t="s">
        <v>53</v>
      </c>
      <c r="E4" s="103" t="s">
        <v>54</v>
      </c>
      <c r="F4" s="103" t="s">
        <v>55</v>
      </c>
      <c r="G4" s="91" t="s">
        <v>56</v>
      </c>
      <c r="H4" s="92"/>
      <c r="I4" s="100"/>
      <c r="J4" s="91" t="s">
        <v>57</v>
      </c>
      <c r="K4" s="92"/>
      <c r="L4" s="92"/>
      <c r="M4" s="75" t="s">
        <v>58</v>
      </c>
      <c r="N4" s="76"/>
      <c r="O4" s="76"/>
      <c r="P4" s="77"/>
    </row>
    <row r="5" spans="1:16" ht="14.45" customHeight="1" x14ac:dyDescent="0.2">
      <c r="A5" s="98"/>
      <c r="B5" s="93"/>
      <c r="C5" s="101"/>
      <c r="D5" s="104"/>
      <c r="E5" s="104"/>
      <c r="F5" s="104"/>
      <c r="G5" s="93"/>
      <c r="H5" s="94"/>
      <c r="I5" s="101"/>
      <c r="J5" s="93"/>
      <c r="K5" s="94"/>
      <c r="L5" s="94"/>
      <c r="M5" s="78"/>
      <c r="N5" s="79"/>
      <c r="O5" s="79"/>
      <c r="P5" s="80"/>
    </row>
    <row r="6" spans="1:16" ht="14.45" customHeight="1" x14ac:dyDescent="0.2">
      <c r="A6" s="98"/>
      <c r="B6" s="93"/>
      <c r="C6" s="101"/>
      <c r="D6" s="104"/>
      <c r="E6" s="104"/>
      <c r="F6" s="104"/>
      <c r="G6" s="93"/>
      <c r="H6" s="94"/>
      <c r="I6" s="101"/>
      <c r="J6" s="93"/>
      <c r="K6" s="94"/>
      <c r="L6" s="94"/>
      <c r="M6" s="78"/>
      <c r="N6" s="79"/>
      <c r="O6" s="79"/>
      <c r="P6" s="80"/>
    </row>
    <row r="7" spans="1:16" ht="14.45" customHeight="1" x14ac:dyDescent="0.2">
      <c r="A7" s="98"/>
      <c r="B7" s="93"/>
      <c r="C7" s="101"/>
      <c r="D7" s="104"/>
      <c r="E7" s="104"/>
      <c r="F7" s="104"/>
      <c r="G7" s="93"/>
      <c r="H7" s="94"/>
      <c r="I7" s="101"/>
      <c r="J7" s="93"/>
      <c r="K7" s="94"/>
      <c r="L7" s="94"/>
      <c r="M7" s="78"/>
      <c r="N7" s="79"/>
      <c r="O7" s="79"/>
      <c r="P7" s="80"/>
    </row>
    <row r="8" spans="1:16" ht="15" customHeight="1" thickBot="1" x14ac:dyDescent="0.25">
      <c r="A8" s="99"/>
      <c r="B8" s="95"/>
      <c r="C8" s="102"/>
      <c r="D8" s="105"/>
      <c r="E8" s="105"/>
      <c r="F8" s="105"/>
      <c r="G8" s="95"/>
      <c r="H8" s="96"/>
      <c r="I8" s="102"/>
      <c r="J8" s="95"/>
      <c r="K8" s="96"/>
      <c r="L8" s="96"/>
      <c r="M8" s="81"/>
      <c r="N8" s="82"/>
      <c r="O8" s="82"/>
      <c r="P8" s="83"/>
    </row>
    <row r="9" spans="1:16" ht="16.149999999999999" customHeight="1" x14ac:dyDescent="0.2">
      <c r="A9" s="64" t="s">
        <v>59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6"/>
    </row>
    <row r="10" spans="1:16" s="35" customFormat="1" x14ac:dyDescent="0.2">
      <c r="A10" s="69" t="s">
        <v>60</v>
      </c>
      <c r="B10" s="70"/>
      <c r="C10" s="70"/>
      <c r="D10" s="70"/>
      <c r="E10" s="70"/>
      <c r="F10" s="71"/>
      <c r="G10" s="19" t="s">
        <v>107</v>
      </c>
      <c r="H10" s="19" t="s">
        <v>108</v>
      </c>
      <c r="I10" s="19" t="s">
        <v>109</v>
      </c>
      <c r="J10" s="38" t="s">
        <v>107</v>
      </c>
      <c r="K10" s="38" t="s">
        <v>108</v>
      </c>
      <c r="L10" s="38" t="s">
        <v>109</v>
      </c>
      <c r="M10" s="38" t="s">
        <v>107</v>
      </c>
      <c r="N10" s="38" t="s">
        <v>108</v>
      </c>
      <c r="O10" s="38" t="s">
        <v>109</v>
      </c>
      <c r="P10" s="19" t="s">
        <v>4</v>
      </c>
    </row>
    <row r="11" spans="1:16" x14ac:dyDescent="0.2">
      <c r="A11" s="18">
        <v>1</v>
      </c>
      <c r="B11" s="67" t="s">
        <v>61</v>
      </c>
      <c r="C11" s="67"/>
      <c r="D11" s="18" t="s">
        <v>78</v>
      </c>
      <c r="E11" s="42">
        <f>50*4.8435</f>
        <v>242.17499999999998</v>
      </c>
      <c r="F11" s="20">
        <v>100</v>
      </c>
      <c r="G11" s="21">
        <v>600</v>
      </c>
      <c r="H11" s="21">
        <v>500</v>
      </c>
      <c r="I11" s="21">
        <v>400</v>
      </c>
      <c r="J11" s="15">
        <f>G11/(166.666*12)</f>
        <v>0.30000120000480002</v>
      </c>
      <c r="K11" s="15">
        <f t="shared" ref="K11:L11" si="0">H11/(166.666*12)</f>
        <v>0.250001000004</v>
      </c>
      <c r="L11" s="15">
        <f t="shared" si="0"/>
        <v>0.20000080000320003</v>
      </c>
      <c r="M11" s="22">
        <f>F11*G11</f>
        <v>60000</v>
      </c>
      <c r="N11" s="22">
        <f>F11*H11</f>
        <v>50000</v>
      </c>
      <c r="O11" s="22">
        <f>F11*I11</f>
        <v>40000</v>
      </c>
      <c r="P11" s="23">
        <f>M11+N11+O11</f>
        <v>150000</v>
      </c>
    </row>
    <row r="12" spans="1:16" x14ac:dyDescent="0.2">
      <c r="A12" s="18">
        <v>2</v>
      </c>
      <c r="B12" s="59"/>
      <c r="C12" s="60"/>
      <c r="D12" s="18" t="s">
        <v>80</v>
      </c>
      <c r="E12" s="42">
        <f>35*4.8435</f>
        <v>169.52249999999998</v>
      </c>
      <c r="F12" s="20">
        <v>90</v>
      </c>
      <c r="G12" s="21">
        <v>500</v>
      </c>
      <c r="H12" s="21">
        <v>250</v>
      </c>
      <c r="I12" s="21">
        <v>300</v>
      </c>
      <c r="J12" s="15">
        <f>G12/(166.666*12)</f>
        <v>0.250001000004</v>
      </c>
      <c r="K12" s="15">
        <f>H12/(166.666*12)</f>
        <v>0.125000500002</v>
      </c>
      <c r="L12" s="15">
        <f>I12/(166.666*12)</f>
        <v>0.15000060000240001</v>
      </c>
      <c r="M12" s="22">
        <f>F12*G12</f>
        <v>45000</v>
      </c>
      <c r="N12" s="22">
        <f>F12*H12</f>
        <v>22500</v>
      </c>
      <c r="O12" s="22">
        <f>F12*I12</f>
        <v>27000</v>
      </c>
      <c r="P12" s="23">
        <f>M12+N12+O12</f>
        <v>94500</v>
      </c>
    </row>
    <row r="13" spans="1:16" x14ac:dyDescent="0.2">
      <c r="A13" s="18">
        <v>3</v>
      </c>
      <c r="B13" s="59"/>
      <c r="C13" s="60"/>
      <c r="D13" s="18" t="s">
        <v>79</v>
      </c>
      <c r="E13" s="42">
        <f>25*4.8435</f>
        <v>121.08749999999999</v>
      </c>
      <c r="F13" s="20">
        <v>80</v>
      </c>
      <c r="G13" s="21">
        <v>200</v>
      </c>
      <c r="H13" s="21">
        <v>300</v>
      </c>
      <c r="I13" s="21">
        <v>200</v>
      </c>
      <c r="J13" s="15">
        <f>G13/(166.666*12)</f>
        <v>0.10000040000160001</v>
      </c>
      <c r="K13" s="15">
        <f>H13/(166.666*12)</f>
        <v>0.15000060000240001</v>
      </c>
      <c r="L13" s="15">
        <f>I13/(166.666*12)</f>
        <v>0.10000040000160001</v>
      </c>
      <c r="M13" s="22">
        <f>F13*G13</f>
        <v>16000</v>
      </c>
      <c r="N13" s="22">
        <f>F13*H13</f>
        <v>24000</v>
      </c>
      <c r="O13" s="22">
        <f>F13*I13</f>
        <v>16000</v>
      </c>
      <c r="P13" s="23">
        <f>M13+N13+O13</f>
        <v>56000</v>
      </c>
    </row>
    <row r="14" spans="1:16" x14ac:dyDescent="0.2">
      <c r="A14" s="18">
        <v>4</v>
      </c>
      <c r="B14" s="67"/>
      <c r="C14" s="67"/>
      <c r="D14" s="18" t="s">
        <v>81</v>
      </c>
      <c r="E14" s="42">
        <f>15*4.8435</f>
        <v>72.652499999999989</v>
      </c>
      <c r="F14" s="20">
        <v>50</v>
      </c>
      <c r="G14" s="21">
        <v>100</v>
      </c>
      <c r="H14" s="21">
        <v>200</v>
      </c>
      <c r="I14" s="21">
        <v>100</v>
      </c>
      <c r="J14" s="15">
        <f>G14/(166.666*12)</f>
        <v>5.0000200000800007E-2</v>
      </c>
      <c r="K14" s="15">
        <f>H14/(166.666*12)</f>
        <v>0.10000040000160001</v>
      </c>
      <c r="L14" s="15">
        <f>I14/(166.666*12)</f>
        <v>5.0000200000800007E-2</v>
      </c>
      <c r="M14" s="22">
        <f>F14*G14</f>
        <v>5000</v>
      </c>
      <c r="N14" s="22">
        <f>F14*H14</f>
        <v>10000</v>
      </c>
      <c r="O14" s="22">
        <f>F14*I14</f>
        <v>5000</v>
      </c>
      <c r="P14" s="23">
        <f t="shared" ref="P14" si="1">M14+N14+O14</f>
        <v>20000</v>
      </c>
    </row>
    <row r="15" spans="1:16" x14ac:dyDescent="0.2">
      <c r="A15" s="61" t="s">
        <v>82</v>
      </c>
      <c r="B15" s="62"/>
      <c r="C15" s="62"/>
      <c r="D15" s="62"/>
      <c r="E15" s="62"/>
      <c r="F15" s="63"/>
      <c r="G15" s="23">
        <f>SUM(G11:G14)</f>
        <v>1400</v>
      </c>
      <c r="H15" s="23">
        <f>SUM(H11:H14)</f>
        <v>1250</v>
      </c>
      <c r="I15" s="23">
        <f>SUM(I11:I14)</f>
        <v>1000</v>
      </c>
      <c r="J15" s="23">
        <f t="shared" ref="H15:P15" si="2">SUM(J11:J14)</f>
        <v>0.70000280001120008</v>
      </c>
      <c r="K15" s="23">
        <f t="shared" si="2"/>
        <v>0.62500250001000002</v>
      </c>
      <c r="L15" s="23">
        <f t="shared" si="2"/>
        <v>0.50000200000799999</v>
      </c>
      <c r="M15" s="109">
        <f>SUM(M11:M14)</f>
        <v>126000</v>
      </c>
      <c r="N15" s="109">
        <f>SUM(N11:N14)</f>
        <v>106500</v>
      </c>
      <c r="O15" s="109">
        <f>SUM(O11:O14)</f>
        <v>88000</v>
      </c>
      <c r="P15" s="23">
        <f t="shared" si="2"/>
        <v>320500</v>
      </c>
    </row>
    <row r="16" spans="1:16" x14ac:dyDescent="0.2">
      <c r="A16" s="85" t="s">
        <v>63</v>
      </c>
      <c r="B16" s="86"/>
      <c r="C16" s="86"/>
      <c r="D16" s="86"/>
      <c r="E16" s="86"/>
      <c r="F16" s="86"/>
      <c r="G16" s="86"/>
      <c r="H16" s="86"/>
      <c r="I16" s="86"/>
      <c r="J16" s="86"/>
      <c r="K16" s="86"/>
      <c r="L16" s="86"/>
      <c r="M16" s="86"/>
      <c r="N16" s="86"/>
      <c r="O16" s="86"/>
      <c r="P16" s="87"/>
    </row>
    <row r="17" spans="1:16" x14ac:dyDescent="0.2">
      <c r="A17" s="68" t="s">
        <v>64</v>
      </c>
      <c r="B17" s="68"/>
      <c r="C17" s="68"/>
      <c r="D17" s="68"/>
      <c r="E17" s="68"/>
      <c r="F17" s="68"/>
      <c r="G17" s="38" t="s">
        <v>107</v>
      </c>
      <c r="H17" s="38" t="s">
        <v>108</v>
      </c>
      <c r="I17" s="38" t="s">
        <v>109</v>
      </c>
      <c r="J17" s="38" t="s">
        <v>107</v>
      </c>
      <c r="K17" s="38" t="s">
        <v>108</v>
      </c>
      <c r="L17" s="38" t="s">
        <v>109</v>
      </c>
      <c r="M17" s="38" t="s">
        <v>107</v>
      </c>
      <c r="N17" s="38" t="s">
        <v>108</v>
      </c>
      <c r="O17" s="38" t="s">
        <v>109</v>
      </c>
      <c r="P17" s="19" t="s">
        <v>4</v>
      </c>
    </row>
    <row r="18" spans="1:16" x14ac:dyDescent="0.2">
      <c r="A18" s="18">
        <v>3</v>
      </c>
      <c r="B18" s="67" t="s">
        <v>65</v>
      </c>
      <c r="C18" s="67"/>
      <c r="D18" s="18" t="s">
        <v>62</v>
      </c>
      <c r="E18" s="18"/>
      <c r="F18" s="18"/>
      <c r="G18" s="18"/>
      <c r="H18" s="17"/>
      <c r="I18" s="17"/>
      <c r="J18" s="11"/>
      <c r="K18" s="13"/>
      <c r="L18" s="14"/>
      <c r="M18" s="25"/>
      <c r="N18" s="18"/>
      <c r="O18" s="18"/>
      <c r="P18" s="19"/>
    </row>
    <row r="19" spans="1:16" x14ac:dyDescent="0.2">
      <c r="A19" s="18">
        <v>4</v>
      </c>
      <c r="B19" s="67"/>
      <c r="C19" s="67"/>
      <c r="D19" s="18"/>
      <c r="E19" s="18"/>
      <c r="F19" s="18"/>
      <c r="G19" s="18"/>
      <c r="H19" s="17"/>
      <c r="I19" s="17"/>
      <c r="J19" s="11"/>
      <c r="K19" s="13"/>
      <c r="L19" s="14"/>
      <c r="M19" s="25"/>
      <c r="N19" s="18"/>
      <c r="O19" s="18"/>
      <c r="P19" s="19"/>
    </row>
    <row r="20" spans="1:16" x14ac:dyDescent="0.2">
      <c r="A20" s="72" t="s">
        <v>66</v>
      </c>
      <c r="B20" s="73"/>
      <c r="C20" s="73"/>
      <c r="D20" s="73"/>
      <c r="E20" s="73"/>
      <c r="F20" s="74"/>
      <c r="G20" s="23">
        <f>G18+G19</f>
        <v>0</v>
      </c>
      <c r="H20" s="23">
        <f t="shared" ref="H20:P20" si="3">H18+H19</f>
        <v>0</v>
      </c>
      <c r="I20" s="23">
        <f t="shared" si="3"/>
        <v>0</v>
      </c>
      <c r="J20" s="23">
        <f t="shared" si="3"/>
        <v>0</v>
      </c>
      <c r="K20" s="23">
        <f t="shared" si="3"/>
        <v>0</v>
      </c>
      <c r="L20" s="23">
        <f t="shared" si="3"/>
        <v>0</v>
      </c>
      <c r="M20" s="23">
        <f t="shared" si="3"/>
        <v>0</v>
      </c>
      <c r="N20" s="23">
        <f t="shared" si="3"/>
        <v>0</v>
      </c>
      <c r="O20" s="23">
        <f t="shared" si="3"/>
        <v>0</v>
      </c>
      <c r="P20" s="23">
        <f t="shared" si="3"/>
        <v>0</v>
      </c>
    </row>
    <row r="21" spans="1:16" x14ac:dyDescent="0.2">
      <c r="A21" s="88" t="s">
        <v>83</v>
      </c>
      <c r="B21" s="89"/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90"/>
    </row>
    <row r="22" spans="1:16" x14ac:dyDescent="0.2">
      <c r="A22" s="68" t="s">
        <v>64</v>
      </c>
      <c r="B22" s="68"/>
      <c r="C22" s="68"/>
      <c r="D22" s="68"/>
      <c r="E22" s="68"/>
      <c r="F22" s="68"/>
      <c r="G22" s="38" t="s">
        <v>107</v>
      </c>
      <c r="H22" s="38" t="s">
        <v>108</v>
      </c>
      <c r="I22" s="38" t="s">
        <v>109</v>
      </c>
      <c r="J22" s="38" t="s">
        <v>107</v>
      </c>
      <c r="K22" s="38" t="s">
        <v>108</v>
      </c>
      <c r="L22" s="38" t="s">
        <v>109</v>
      </c>
      <c r="M22" s="38" t="s">
        <v>107</v>
      </c>
      <c r="N22" s="38" t="s">
        <v>108</v>
      </c>
      <c r="O22" s="38" t="s">
        <v>109</v>
      </c>
      <c r="P22" s="19" t="s">
        <v>4</v>
      </c>
    </row>
    <row r="23" spans="1:16" x14ac:dyDescent="0.2">
      <c r="A23" s="18">
        <v>5</v>
      </c>
      <c r="B23" s="67" t="s">
        <v>67</v>
      </c>
      <c r="C23" s="67"/>
      <c r="D23" s="18" t="s">
        <v>68</v>
      </c>
      <c r="E23" s="18"/>
      <c r="F23" s="18"/>
      <c r="G23" s="18"/>
      <c r="H23" s="18"/>
      <c r="I23" s="18"/>
      <c r="J23" s="11"/>
      <c r="K23" s="13"/>
      <c r="L23" s="14"/>
      <c r="M23" s="25"/>
      <c r="N23" s="18"/>
      <c r="O23" s="18"/>
      <c r="P23" s="19"/>
    </row>
    <row r="24" spans="1:16" x14ac:dyDescent="0.2">
      <c r="A24" s="18">
        <v>6</v>
      </c>
      <c r="B24" s="67"/>
      <c r="C24" s="67"/>
      <c r="D24" s="18"/>
      <c r="E24" s="18"/>
      <c r="F24" s="18"/>
      <c r="G24" s="18"/>
      <c r="H24" s="18"/>
      <c r="I24" s="18"/>
      <c r="J24" s="11"/>
      <c r="K24" s="13"/>
      <c r="L24" s="14"/>
      <c r="M24" s="25"/>
      <c r="N24" s="18"/>
      <c r="O24" s="18"/>
      <c r="P24" s="19"/>
    </row>
    <row r="25" spans="1:16" x14ac:dyDescent="0.2">
      <c r="A25" s="72" t="s">
        <v>69</v>
      </c>
      <c r="B25" s="73"/>
      <c r="C25" s="73"/>
      <c r="D25" s="73"/>
      <c r="E25" s="73"/>
      <c r="F25" s="74"/>
      <c r="G25" s="23">
        <f>G23+G24</f>
        <v>0</v>
      </c>
      <c r="H25" s="23">
        <f t="shared" ref="H25:P25" si="4">H23+H24</f>
        <v>0</v>
      </c>
      <c r="I25" s="23">
        <f t="shared" si="4"/>
        <v>0</v>
      </c>
      <c r="J25" s="23">
        <f t="shared" si="4"/>
        <v>0</v>
      </c>
      <c r="K25" s="23">
        <f t="shared" si="4"/>
        <v>0</v>
      </c>
      <c r="L25" s="23">
        <f t="shared" si="4"/>
        <v>0</v>
      </c>
      <c r="M25" s="23">
        <f t="shared" si="4"/>
        <v>0</v>
      </c>
      <c r="N25" s="23">
        <f t="shared" si="4"/>
        <v>0</v>
      </c>
      <c r="O25" s="23">
        <f t="shared" si="4"/>
        <v>0</v>
      </c>
      <c r="P25" s="23">
        <f t="shared" si="4"/>
        <v>0</v>
      </c>
    </row>
    <row r="26" spans="1:16" x14ac:dyDescent="0.2">
      <c r="A26" s="72" t="s">
        <v>5</v>
      </c>
      <c r="B26" s="73"/>
      <c r="C26" s="73"/>
      <c r="D26" s="73"/>
      <c r="E26" s="73"/>
      <c r="F26" s="74"/>
      <c r="G26" s="23">
        <f>G15+G20+G25</f>
        <v>1400</v>
      </c>
      <c r="H26" s="23">
        <f t="shared" ref="H26:P26" si="5">H15+H20+H25</f>
        <v>1250</v>
      </c>
      <c r="I26" s="23">
        <f t="shared" si="5"/>
        <v>1000</v>
      </c>
      <c r="J26" s="23">
        <f t="shared" si="5"/>
        <v>0.70000280001120008</v>
      </c>
      <c r="K26" s="23">
        <f t="shared" si="5"/>
        <v>0.62500250001000002</v>
      </c>
      <c r="L26" s="23">
        <f t="shared" si="5"/>
        <v>0.50000200000799999</v>
      </c>
      <c r="M26" s="109">
        <f t="shared" si="5"/>
        <v>126000</v>
      </c>
      <c r="N26" s="109">
        <f t="shared" si="5"/>
        <v>106500</v>
      </c>
      <c r="O26" s="109">
        <f t="shared" si="5"/>
        <v>88000</v>
      </c>
      <c r="P26" s="23">
        <f t="shared" si="5"/>
        <v>320500</v>
      </c>
    </row>
    <row r="27" spans="1:16" x14ac:dyDescent="0.2">
      <c r="A27" s="4" t="s">
        <v>125</v>
      </c>
    </row>
    <row r="28" spans="1:16" x14ac:dyDescent="0.2">
      <c r="A28" s="4" t="s">
        <v>128</v>
      </c>
    </row>
    <row r="29" spans="1:16" x14ac:dyDescent="0.2">
      <c r="A29" s="4" t="s">
        <v>126</v>
      </c>
    </row>
    <row r="30" spans="1:16" x14ac:dyDescent="0.2">
      <c r="A30" s="4" t="s">
        <v>129</v>
      </c>
    </row>
    <row r="31" spans="1:16" x14ac:dyDescent="0.2">
      <c r="A31" s="4"/>
      <c r="L31" s="3">
        <f>4*166.666</f>
        <v>666.66399999999999</v>
      </c>
    </row>
    <row r="32" spans="1:16" x14ac:dyDescent="0.2">
      <c r="A32" s="2" t="s">
        <v>29</v>
      </c>
      <c r="H32" s="2" t="s">
        <v>30</v>
      </c>
      <c r="J32" s="2"/>
      <c r="N32" s="3" t="s">
        <v>6</v>
      </c>
    </row>
    <row r="33" spans="1:18" x14ac:dyDescent="0.2">
      <c r="A33" s="2" t="s">
        <v>70</v>
      </c>
    </row>
    <row r="34" spans="1:18" x14ac:dyDescent="0.2">
      <c r="A34" s="2" t="s">
        <v>71</v>
      </c>
    </row>
    <row r="35" spans="1:18" x14ac:dyDescent="0.2">
      <c r="A35" s="2"/>
    </row>
    <row r="36" spans="1:18" x14ac:dyDescent="0.2">
      <c r="A36" s="2" t="s">
        <v>33</v>
      </c>
    </row>
    <row r="42" spans="1:18" ht="14.25" customHeight="1" x14ac:dyDescent="0.35">
      <c r="A42" s="44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</row>
  </sheetData>
  <mergeCells count="28">
    <mergeCell ref="A26:F26"/>
    <mergeCell ref="A20:F20"/>
    <mergeCell ref="M4:P8"/>
    <mergeCell ref="A1:P1"/>
    <mergeCell ref="A2:P2"/>
    <mergeCell ref="A16:P16"/>
    <mergeCell ref="A21:P21"/>
    <mergeCell ref="A25:F25"/>
    <mergeCell ref="J4:L8"/>
    <mergeCell ref="A4:A8"/>
    <mergeCell ref="B4:C8"/>
    <mergeCell ref="D4:D8"/>
    <mergeCell ref="E4:E8"/>
    <mergeCell ref="F4:F8"/>
    <mergeCell ref="G4:I8"/>
    <mergeCell ref="B12:C12"/>
    <mergeCell ref="B13:C13"/>
    <mergeCell ref="A15:F15"/>
    <mergeCell ref="A9:P9"/>
    <mergeCell ref="B24:C24"/>
    <mergeCell ref="B23:C23"/>
    <mergeCell ref="A22:F22"/>
    <mergeCell ref="B19:C19"/>
    <mergeCell ref="A17:F17"/>
    <mergeCell ref="B18:C18"/>
    <mergeCell ref="B11:C11"/>
    <mergeCell ref="B14:C14"/>
    <mergeCell ref="A10:F10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P36"/>
  <sheetViews>
    <sheetView zoomScale="85" zoomScaleNormal="85" workbookViewId="0">
      <selection activeCell="M46" sqref="M46"/>
    </sheetView>
  </sheetViews>
  <sheetFormatPr defaultColWidth="8.85546875" defaultRowHeight="12.75" x14ac:dyDescent="0.2"/>
  <cols>
    <col min="1" max="1" width="7.7109375" style="3" customWidth="1"/>
    <col min="2" max="3" width="8.85546875" style="3"/>
    <col min="4" max="4" width="17.140625" style="3" customWidth="1"/>
    <col min="5" max="5" width="12.85546875" style="3" customWidth="1"/>
    <col min="6" max="6" width="11.28515625" style="3" customWidth="1"/>
    <col min="7" max="8" width="8.85546875" style="3"/>
    <col min="9" max="9" width="9.7109375" style="3" customWidth="1"/>
    <col min="10" max="11" width="8.85546875" style="3"/>
    <col min="12" max="12" width="10.42578125" style="3" customWidth="1"/>
    <col min="13" max="13" width="14.28515625" style="3" customWidth="1"/>
    <col min="14" max="14" width="11.140625" style="3" customWidth="1"/>
    <col min="15" max="15" width="12.7109375" style="3" customWidth="1"/>
    <col min="16" max="16" width="13.42578125" style="3" customWidth="1"/>
    <col min="17" max="16384" width="8.85546875" style="3"/>
  </cols>
  <sheetData>
    <row r="1" spans="1:16" x14ac:dyDescent="0.2">
      <c r="A1" s="106" t="s">
        <v>117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x14ac:dyDescent="0.2">
      <c r="A2" s="48" t="s">
        <v>116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</row>
    <row r="3" spans="1:16" ht="13.5" thickBot="1" x14ac:dyDescent="0.25">
      <c r="A3" s="1"/>
    </row>
    <row r="4" spans="1:16" ht="14.45" customHeight="1" x14ac:dyDescent="0.2">
      <c r="A4" s="97" t="s">
        <v>84</v>
      </c>
      <c r="B4" s="91" t="s">
        <v>72</v>
      </c>
      <c r="C4" s="100"/>
      <c r="D4" s="103" t="s">
        <v>73</v>
      </c>
      <c r="E4" s="103" t="s">
        <v>74</v>
      </c>
      <c r="F4" s="103" t="s">
        <v>85</v>
      </c>
      <c r="G4" s="91" t="s">
        <v>75</v>
      </c>
      <c r="H4" s="92"/>
      <c r="I4" s="100"/>
      <c r="J4" s="91" t="s">
        <v>76</v>
      </c>
      <c r="K4" s="92"/>
      <c r="L4" s="92"/>
      <c r="M4" s="91" t="s">
        <v>86</v>
      </c>
      <c r="N4" s="76"/>
      <c r="O4" s="76"/>
      <c r="P4" s="77"/>
    </row>
    <row r="5" spans="1:16" ht="14.45" customHeight="1" x14ac:dyDescent="0.2">
      <c r="A5" s="98"/>
      <c r="B5" s="93"/>
      <c r="C5" s="101"/>
      <c r="D5" s="104"/>
      <c r="E5" s="104"/>
      <c r="F5" s="104"/>
      <c r="G5" s="93"/>
      <c r="H5" s="94"/>
      <c r="I5" s="101"/>
      <c r="J5" s="93"/>
      <c r="K5" s="94"/>
      <c r="L5" s="94"/>
      <c r="M5" s="78"/>
      <c r="N5" s="79"/>
      <c r="O5" s="79"/>
      <c r="P5" s="80"/>
    </row>
    <row r="6" spans="1:16" ht="14.45" customHeight="1" x14ac:dyDescent="0.2">
      <c r="A6" s="98"/>
      <c r="B6" s="93"/>
      <c r="C6" s="101"/>
      <c r="D6" s="104"/>
      <c r="E6" s="104"/>
      <c r="F6" s="104"/>
      <c r="G6" s="93"/>
      <c r="H6" s="94"/>
      <c r="I6" s="101"/>
      <c r="J6" s="93"/>
      <c r="K6" s="94"/>
      <c r="L6" s="94"/>
      <c r="M6" s="78"/>
      <c r="N6" s="79"/>
      <c r="O6" s="79"/>
      <c r="P6" s="80"/>
    </row>
    <row r="7" spans="1:16" ht="14.45" customHeight="1" x14ac:dyDescent="0.2">
      <c r="A7" s="98"/>
      <c r="B7" s="93"/>
      <c r="C7" s="101"/>
      <c r="D7" s="104"/>
      <c r="E7" s="104"/>
      <c r="F7" s="104"/>
      <c r="G7" s="93"/>
      <c r="H7" s="94"/>
      <c r="I7" s="101"/>
      <c r="J7" s="93"/>
      <c r="K7" s="94"/>
      <c r="L7" s="94"/>
      <c r="M7" s="78"/>
      <c r="N7" s="79"/>
      <c r="O7" s="79"/>
      <c r="P7" s="80"/>
    </row>
    <row r="8" spans="1:16" ht="15" customHeight="1" thickBot="1" x14ac:dyDescent="0.25">
      <c r="A8" s="99"/>
      <c r="B8" s="95"/>
      <c r="C8" s="102"/>
      <c r="D8" s="105"/>
      <c r="E8" s="105"/>
      <c r="F8" s="105"/>
      <c r="G8" s="95"/>
      <c r="H8" s="96"/>
      <c r="I8" s="102"/>
      <c r="J8" s="95"/>
      <c r="K8" s="96"/>
      <c r="L8" s="96"/>
      <c r="M8" s="81"/>
      <c r="N8" s="82"/>
      <c r="O8" s="82"/>
      <c r="P8" s="83"/>
    </row>
    <row r="9" spans="1:16" ht="16.149999999999999" customHeight="1" x14ac:dyDescent="0.2">
      <c r="A9" s="64" t="s">
        <v>114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6"/>
    </row>
    <row r="10" spans="1:16" s="35" customFormat="1" x14ac:dyDescent="0.2">
      <c r="A10" s="69" t="s">
        <v>112</v>
      </c>
      <c r="B10" s="70"/>
      <c r="C10" s="70"/>
      <c r="D10" s="70"/>
      <c r="E10" s="70"/>
      <c r="F10" s="71"/>
      <c r="G10" s="38" t="s">
        <v>107</v>
      </c>
      <c r="H10" s="38" t="s">
        <v>108</v>
      </c>
      <c r="I10" s="38" t="s">
        <v>109</v>
      </c>
      <c r="J10" s="38" t="s">
        <v>107</v>
      </c>
      <c r="K10" s="38" t="s">
        <v>108</v>
      </c>
      <c r="L10" s="38" t="s">
        <v>109</v>
      </c>
      <c r="M10" s="19">
        <v>2016</v>
      </c>
      <c r="N10" s="19">
        <v>2017</v>
      </c>
      <c r="O10" s="19">
        <v>2018</v>
      </c>
      <c r="P10" s="19" t="s">
        <v>4</v>
      </c>
    </row>
    <row r="11" spans="1:16" x14ac:dyDescent="0.2">
      <c r="A11" s="18">
        <v>1</v>
      </c>
      <c r="B11" s="67" t="s">
        <v>61</v>
      </c>
      <c r="C11" s="67"/>
      <c r="D11" s="18" t="s">
        <v>87</v>
      </c>
      <c r="E11" s="42">
        <f>50*4.8435</f>
        <v>242.17499999999998</v>
      </c>
      <c r="F11" s="20">
        <v>100</v>
      </c>
      <c r="G11" s="21">
        <v>600</v>
      </c>
      <c r="H11" s="21">
        <v>500</v>
      </c>
      <c r="I11" s="21">
        <v>400</v>
      </c>
      <c r="J11" s="15">
        <f>G11/(166.666*12)</f>
        <v>0.30000120000480002</v>
      </c>
      <c r="K11" s="15">
        <f t="shared" ref="K11:L11" si="0">H11/(166.666*12)</f>
        <v>0.250001000004</v>
      </c>
      <c r="L11" s="15">
        <f t="shared" si="0"/>
        <v>0.20000080000320003</v>
      </c>
      <c r="M11" s="22">
        <f>F11*G11</f>
        <v>60000</v>
      </c>
      <c r="N11" s="22">
        <f>F11*H11</f>
        <v>50000</v>
      </c>
      <c r="O11" s="22">
        <f>F11*I11</f>
        <v>40000</v>
      </c>
      <c r="P11" s="23">
        <f>M11+N11+O11</f>
        <v>150000</v>
      </c>
    </row>
    <row r="12" spans="1:16" x14ac:dyDescent="0.2">
      <c r="A12" s="18">
        <v>2</v>
      </c>
      <c r="B12" s="59"/>
      <c r="C12" s="60"/>
      <c r="D12" s="18" t="s">
        <v>88</v>
      </c>
      <c r="E12" s="42">
        <f>35*4.8435</f>
        <v>169.52249999999998</v>
      </c>
      <c r="F12" s="20">
        <v>90</v>
      </c>
      <c r="G12" s="21">
        <v>500</v>
      </c>
      <c r="H12" s="21">
        <v>250</v>
      </c>
      <c r="I12" s="21">
        <v>300</v>
      </c>
      <c r="J12" s="15">
        <f t="shared" ref="J12:J14" si="1">G12/(166.666*12)</f>
        <v>0.250001000004</v>
      </c>
      <c r="K12" s="15">
        <f t="shared" ref="K12:K14" si="2">H12/(166.666*12)</f>
        <v>0.125000500002</v>
      </c>
      <c r="L12" s="15">
        <f t="shared" ref="L12:L14" si="3">I12/(166.666*12)</f>
        <v>0.15000060000240001</v>
      </c>
      <c r="M12" s="22">
        <f>F12*G12</f>
        <v>45000</v>
      </c>
      <c r="N12" s="22">
        <f>F12*H12</f>
        <v>22500</v>
      </c>
      <c r="O12" s="22">
        <f>F12*I12</f>
        <v>27000</v>
      </c>
      <c r="P12" s="23">
        <f t="shared" ref="P12:P14" si="4">M12+N12+O12</f>
        <v>94500</v>
      </c>
    </row>
    <row r="13" spans="1:16" x14ac:dyDescent="0.2">
      <c r="A13" s="18">
        <v>3</v>
      </c>
      <c r="B13" s="59"/>
      <c r="C13" s="60"/>
      <c r="D13" s="18" t="s">
        <v>89</v>
      </c>
      <c r="E13" s="42">
        <f>25*4.8435</f>
        <v>121.08749999999999</v>
      </c>
      <c r="F13" s="20">
        <v>80</v>
      </c>
      <c r="G13" s="21">
        <v>200</v>
      </c>
      <c r="H13" s="21">
        <v>300</v>
      </c>
      <c r="I13" s="21">
        <v>200</v>
      </c>
      <c r="J13" s="15">
        <f t="shared" si="1"/>
        <v>0.10000040000160001</v>
      </c>
      <c r="K13" s="15">
        <f t="shared" si="2"/>
        <v>0.15000060000240001</v>
      </c>
      <c r="L13" s="15">
        <f t="shared" si="3"/>
        <v>0.10000040000160001</v>
      </c>
      <c r="M13" s="22">
        <f>F13*G13</f>
        <v>16000</v>
      </c>
      <c r="N13" s="22">
        <f>F13*H13</f>
        <v>24000</v>
      </c>
      <c r="O13" s="22">
        <f>F13*I13</f>
        <v>16000</v>
      </c>
      <c r="P13" s="23">
        <f t="shared" si="4"/>
        <v>56000</v>
      </c>
    </row>
    <row r="14" spans="1:16" x14ac:dyDescent="0.2">
      <c r="A14" s="18">
        <v>4</v>
      </c>
      <c r="B14" s="67"/>
      <c r="C14" s="67"/>
      <c r="D14" s="18" t="s">
        <v>90</v>
      </c>
      <c r="E14" s="42">
        <f>15*4.8435</f>
        <v>72.652499999999989</v>
      </c>
      <c r="F14" s="20">
        <v>50</v>
      </c>
      <c r="G14" s="21">
        <v>100</v>
      </c>
      <c r="H14" s="21">
        <v>200</v>
      </c>
      <c r="I14" s="21">
        <v>100</v>
      </c>
      <c r="J14" s="15">
        <f t="shared" si="1"/>
        <v>5.0000200000800007E-2</v>
      </c>
      <c r="K14" s="15">
        <f t="shared" si="2"/>
        <v>0.10000040000160001</v>
      </c>
      <c r="L14" s="15">
        <f t="shared" si="3"/>
        <v>5.0000200000800007E-2</v>
      </c>
      <c r="M14" s="22">
        <f>F14*G14</f>
        <v>5000</v>
      </c>
      <c r="N14" s="22">
        <f>F14*H14</f>
        <v>10000</v>
      </c>
      <c r="O14" s="22">
        <f>F14*I14</f>
        <v>5000</v>
      </c>
      <c r="P14" s="23">
        <f t="shared" si="4"/>
        <v>20000</v>
      </c>
    </row>
    <row r="15" spans="1:16" x14ac:dyDescent="0.2">
      <c r="A15" s="61" t="s">
        <v>82</v>
      </c>
      <c r="B15" s="62"/>
      <c r="C15" s="62"/>
      <c r="D15" s="62"/>
      <c r="E15" s="62"/>
      <c r="F15" s="63"/>
      <c r="G15" s="23">
        <f>SUM(G11:G14)</f>
        <v>1400</v>
      </c>
      <c r="H15" s="23">
        <f t="shared" ref="H15:P15" si="5">SUM(H11:H14)</f>
        <v>1250</v>
      </c>
      <c r="I15" s="23">
        <f t="shared" si="5"/>
        <v>1000</v>
      </c>
      <c r="J15" s="23">
        <f>SUM(J11:J14)</f>
        <v>0.70000280001120008</v>
      </c>
      <c r="K15" s="23">
        <f>SUM(K11:K14)</f>
        <v>0.62500250001000002</v>
      </c>
      <c r="L15" s="23">
        <f>SUM(L11:L14)</f>
        <v>0.50000200000799999</v>
      </c>
      <c r="M15" s="23">
        <f t="shared" si="5"/>
        <v>126000</v>
      </c>
      <c r="N15" s="23">
        <f t="shared" si="5"/>
        <v>106500</v>
      </c>
      <c r="O15" s="23">
        <f t="shared" si="5"/>
        <v>88000</v>
      </c>
      <c r="P15" s="23">
        <f t="shared" si="5"/>
        <v>320500</v>
      </c>
    </row>
    <row r="16" spans="1:16" x14ac:dyDescent="0.2">
      <c r="A16" s="85" t="s">
        <v>113</v>
      </c>
      <c r="B16" s="86"/>
      <c r="C16" s="86"/>
      <c r="D16" s="86"/>
      <c r="E16" s="86"/>
      <c r="F16" s="86"/>
      <c r="G16" s="86"/>
      <c r="H16" s="86"/>
      <c r="I16" s="86"/>
      <c r="J16" s="86"/>
      <c r="K16" s="86"/>
      <c r="L16" s="86"/>
      <c r="M16" s="86"/>
      <c r="N16" s="86"/>
      <c r="O16" s="86"/>
      <c r="P16" s="87"/>
    </row>
    <row r="17" spans="1:16" x14ac:dyDescent="0.2">
      <c r="A17" s="68" t="s">
        <v>112</v>
      </c>
      <c r="B17" s="68"/>
      <c r="C17" s="68"/>
      <c r="D17" s="68"/>
      <c r="E17" s="68"/>
      <c r="F17" s="68"/>
      <c r="G17" s="38" t="s">
        <v>107</v>
      </c>
      <c r="H17" s="38" t="s">
        <v>108</v>
      </c>
      <c r="I17" s="38" t="s">
        <v>109</v>
      </c>
      <c r="J17" s="38" t="s">
        <v>107</v>
      </c>
      <c r="K17" s="38" t="s">
        <v>108</v>
      </c>
      <c r="L17" s="38" t="s">
        <v>109</v>
      </c>
      <c r="M17" s="38" t="s">
        <v>107</v>
      </c>
      <c r="N17" s="38" t="s">
        <v>108</v>
      </c>
      <c r="O17" s="38" t="s">
        <v>109</v>
      </c>
      <c r="P17" s="19" t="s">
        <v>4</v>
      </c>
    </row>
    <row r="18" spans="1:16" x14ac:dyDescent="0.2">
      <c r="A18" s="18">
        <v>3</v>
      </c>
      <c r="B18" s="67" t="s">
        <v>65</v>
      </c>
      <c r="C18" s="67"/>
      <c r="D18" s="18" t="s">
        <v>62</v>
      </c>
      <c r="E18" s="18"/>
      <c r="F18" s="18"/>
      <c r="G18" s="18"/>
      <c r="H18" s="17"/>
      <c r="I18" s="17"/>
      <c r="J18" s="11"/>
      <c r="K18" s="13"/>
      <c r="L18" s="14"/>
      <c r="M18" s="25"/>
      <c r="N18" s="18"/>
      <c r="O18" s="18"/>
      <c r="P18" s="19"/>
    </row>
    <row r="19" spans="1:16" x14ac:dyDescent="0.2">
      <c r="A19" s="18">
        <v>4</v>
      </c>
      <c r="B19" s="67"/>
      <c r="C19" s="67"/>
      <c r="D19" s="18"/>
      <c r="E19" s="18"/>
      <c r="F19" s="18"/>
      <c r="G19" s="18"/>
      <c r="H19" s="17"/>
      <c r="I19" s="17"/>
      <c r="J19" s="11"/>
      <c r="K19" s="13"/>
      <c r="L19" s="14"/>
      <c r="M19" s="25"/>
      <c r="N19" s="18"/>
      <c r="O19" s="18"/>
      <c r="P19" s="19"/>
    </row>
    <row r="20" spans="1:16" x14ac:dyDescent="0.2">
      <c r="A20" s="72" t="s">
        <v>66</v>
      </c>
      <c r="B20" s="73"/>
      <c r="C20" s="73"/>
      <c r="D20" s="73"/>
      <c r="E20" s="73"/>
      <c r="F20" s="74"/>
      <c r="G20" s="23">
        <f>G18+G19</f>
        <v>0</v>
      </c>
      <c r="H20" s="23">
        <f t="shared" ref="H20:P20" si="6">H18+H19</f>
        <v>0</v>
      </c>
      <c r="I20" s="23">
        <f t="shared" si="6"/>
        <v>0</v>
      </c>
      <c r="J20" s="23">
        <f t="shared" si="6"/>
        <v>0</v>
      </c>
      <c r="K20" s="23">
        <f t="shared" si="6"/>
        <v>0</v>
      </c>
      <c r="L20" s="23">
        <f t="shared" si="6"/>
        <v>0</v>
      </c>
      <c r="M20" s="23">
        <f t="shared" si="6"/>
        <v>0</v>
      </c>
      <c r="N20" s="23">
        <f t="shared" si="6"/>
        <v>0</v>
      </c>
      <c r="O20" s="23">
        <f t="shared" si="6"/>
        <v>0</v>
      </c>
      <c r="P20" s="23">
        <f t="shared" si="6"/>
        <v>0</v>
      </c>
    </row>
    <row r="21" spans="1:16" x14ac:dyDescent="0.2">
      <c r="A21" s="88" t="s">
        <v>115</v>
      </c>
      <c r="B21" s="89"/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90"/>
    </row>
    <row r="22" spans="1:16" x14ac:dyDescent="0.2">
      <c r="A22" s="68" t="s">
        <v>112</v>
      </c>
      <c r="B22" s="68"/>
      <c r="C22" s="68"/>
      <c r="D22" s="68"/>
      <c r="E22" s="68"/>
      <c r="F22" s="68"/>
      <c r="G22" s="38" t="s">
        <v>107</v>
      </c>
      <c r="H22" s="38" t="s">
        <v>108</v>
      </c>
      <c r="I22" s="38" t="s">
        <v>109</v>
      </c>
      <c r="J22" s="38" t="s">
        <v>107</v>
      </c>
      <c r="K22" s="38" t="s">
        <v>108</v>
      </c>
      <c r="L22" s="38" t="s">
        <v>109</v>
      </c>
      <c r="M22" s="38" t="s">
        <v>107</v>
      </c>
      <c r="N22" s="38" t="s">
        <v>108</v>
      </c>
      <c r="O22" s="38" t="s">
        <v>109</v>
      </c>
      <c r="P22" s="19" t="s">
        <v>4</v>
      </c>
    </row>
    <row r="23" spans="1:16" x14ac:dyDescent="0.2">
      <c r="A23" s="18">
        <v>5</v>
      </c>
      <c r="B23" s="67" t="s">
        <v>67</v>
      </c>
      <c r="C23" s="67"/>
      <c r="D23" s="18" t="s">
        <v>68</v>
      </c>
      <c r="E23" s="18"/>
      <c r="F23" s="18"/>
      <c r="G23" s="18"/>
      <c r="H23" s="18"/>
      <c r="I23" s="18"/>
      <c r="J23" s="11"/>
      <c r="K23" s="13"/>
      <c r="L23" s="14"/>
      <c r="M23" s="25"/>
      <c r="N23" s="18"/>
      <c r="O23" s="18"/>
      <c r="P23" s="19"/>
    </row>
    <row r="24" spans="1:16" x14ac:dyDescent="0.2">
      <c r="A24" s="18">
        <v>6</v>
      </c>
      <c r="B24" s="67"/>
      <c r="C24" s="67"/>
      <c r="D24" s="18"/>
      <c r="E24" s="18"/>
      <c r="F24" s="18"/>
      <c r="G24" s="18"/>
      <c r="H24" s="18"/>
      <c r="I24" s="18"/>
      <c r="J24" s="11"/>
      <c r="K24" s="13"/>
      <c r="L24" s="14"/>
      <c r="M24" s="25"/>
      <c r="N24" s="18"/>
      <c r="O24" s="18"/>
      <c r="P24" s="19"/>
    </row>
    <row r="25" spans="1:16" x14ac:dyDescent="0.2">
      <c r="A25" s="72" t="s">
        <v>69</v>
      </c>
      <c r="B25" s="73"/>
      <c r="C25" s="73"/>
      <c r="D25" s="73"/>
      <c r="E25" s="73"/>
      <c r="F25" s="74"/>
      <c r="G25" s="23">
        <f>G23+G24</f>
        <v>0</v>
      </c>
      <c r="H25" s="23">
        <f t="shared" ref="H25:P25" si="7">H23+H24</f>
        <v>0</v>
      </c>
      <c r="I25" s="23">
        <f t="shared" si="7"/>
        <v>0</v>
      </c>
      <c r="J25" s="23">
        <f t="shared" si="7"/>
        <v>0</v>
      </c>
      <c r="K25" s="23">
        <f t="shared" si="7"/>
        <v>0</v>
      </c>
      <c r="L25" s="23">
        <f t="shared" si="7"/>
        <v>0</v>
      </c>
      <c r="M25" s="23">
        <f t="shared" si="7"/>
        <v>0</v>
      </c>
      <c r="N25" s="23">
        <f t="shared" si="7"/>
        <v>0</v>
      </c>
      <c r="O25" s="23">
        <f t="shared" si="7"/>
        <v>0</v>
      </c>
      <c r="P25" s="23">
        <f t="shared" si="7"/>
        <v>0</v>
      </c>
    </row>
    <row r="26" spans="1:16" x14ac:dyDescent="0.2">
      <c r="A26" s="72" t="s">
        <v>5</v>
      </c>
      <c r="B26" s="73"/>
      <c r="C26" s="73"/>
      <c r="D26" s="73"/>
      <c r="E26" s="73"/>
      <c r="F26" s="74"/>
      <c r="G26" s="23">
        <f>G15+G20+G25</f>
        <v>1400</v>
      </c>
      <c r="H26" s="23">
        <f t="shared" ref="H26:P26" si="8">H15+H20+H25</f>
        <v>1250</v>
      </c>
      <c r="I26" s="23">
        <f t="shared" si="8"/>
        <v>1000</v>
      </c>
      <c r="J26" s="23">
        <f t="shared" si="8"/>
        <v>0.70000280001120008</v>
      </c>
      <c r="K26" s="23">
        <f t="shared" si="8"/>
        <v>0.62500250001000002</v>
      </c>
      <c r="L26" s="23">
        <f t="shared" si="8"/>
        <v>0.50000200000799999</v>
      </c>
      <c r="M26" s="23">
        <f t="shared" si="8"/>
        <v>126000</v>
      </c>
      <c r="N26" s="23">
        <f t="shared" si="8"/>
        <v>106500</v>
      </c>
      <c r="O26" s="23">
        <f t="shared" si="8"/>
        <v>88000</v>
      </c>
      <c r="P26" s="23">
        <f t="shared" si="8"/>
        <v>320500</v>
      </c>
    </row>
    <row r="27" spans="1:16" x14ac:dyDescent="0.2">
      <c r="A27" s="4" t="s">
        <v>77</v>
      </c>
    </row>
    <row r="28" spans="1:16" x14ac:dyDescent="0.2">
      <c r="A28" s="4" t="s">
        <v>130</v>
      </c>
    </row>
    <row r="29" spans="1:16" x14ac:dyDescent="0.2">
      <c r="A29" s="4" t="s">
        <v>127</v>
      </c>
    </row>
    <row r="30" spans="1:16" x14ac:dyDescent="0.2">
      <c r="A30" s="4" t="s">
        <v>131</v>
      </c>
    </row>
    <row r="31" spans="1:16" x14ac:dyDescent="0.2">
      <c r="A31" s="4"/>
    </row>
    <row r="32" spans="1:16" x14ac:dyDescent="0.2">
      <c r="A32" s="2" t="s">
        <v>46</v>
      </c>
      <c r="G32" s="3" t="s">
        <v>47</v>
      </c>
      <c r="M32" s="3" t="s">
        <v>7</v>
      </c>
    </row>
    <row r="33" spans="1:11" x14ac:dyDescent="0.2">
      <c r="A33" s="2" t="s">
        <v>8</v>
      </c>
      <c r="B33" s="36"/>
      <c r="F33" s="4"/>
      <c r="G33" s="41"/>
      <c r="H33" s="4" t="s">
        <v>48</v>
      </c>
      <c r="K33" s="4"/>
    </row>
    <row r="34" spans="1:11" x14ac:dyDescent="0.2">
      <c r="A34" s="2" t="s">
        <v>9</v>
      </c>
    </row>
    <row r="35" spans="1:11" x14ac:dyDescent="0.2">
      <c r="A35" s="2"/>
    </row>
    <row r="36" spans="1:11" x14ac:dyDescent="0.2">
      <c r="A36" s="2" t="s">
        <v>49</v>
      </c>
    </row>
  </sheetData>
  <mergeCells count="28">
    <mergeCell ref="A25:F25"/>
    <mergeCell ref="A26:F26"/>
    <mergeCell ref="B12:C12"/>
    <mergeCell ref="B13:C13"/>
    <mergeCell ref="B18:C18"/>
    <mergeCell ref="A20:F20"/>
    <mergeCell ref="A21:P21"/>
    <mergeCell ref="A22:F22"/>
    <mergeCell ref="B23:C23"/>
    <mergeCell ref="B24:C24"/>
    <mergeCell ref="A17:F17"/>
    <mergeCell ref="B19:C19"/>
    <mergeCell ref="A9:P9"/>
    <mergeCell ref="A10:F10"/>
    <mergeCell ref="B11:C11"/>
    <mergeCell ref="A15:F15"/>
    <mergeCell ref="A16:P16"/>
    <mergeCell ref="B14:C14"/>
    <mergeCell ref="A1:P1"/>
    <mergeCell ref="A2:P2"/>
    <mergeCell ref="A4:A8"/>
    <mergeCell ref="B4:C8"/>
    <mergeCell ref="D4:D8"/>
    <mergeCell ref="E4:E8"/>
    <mergeCell ref="F4:F8"/>
    <mergeCell ref="G4:I8"/>
    <mergeCell ref="J4:L8"/>
    <mergeCell ref="M4:P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C1_RO</vt:lpstr>
      <vt:lpstr>C1_EN</vt:lpstr>
      <vt:lpstr>C1.1_RO</vt:lpstr>
      <vt:lpstr>C1.1_EN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Personal</dc:creator>
  <cp:lastModifiedBy>Andreea</cp:lastModifiedBy>
  <dcterms:created xsi:type="dcterms:W3CDTF">2016-02-02T10:25:38Z</dcterms:created>
  <dcterms:modified xsi:type="dcterms:W3CDTF">2020-07-06T06:41:24Z</dcterms:modified>
</cp:coreProperties>
</file>